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20" windowHeight="9060" firstSheet="1" activeTab="3"/>
  </bookViews>
  <sheets>
    <sheet name="Stargard stary" sheetId="6" state="hidden" r:id="rId1"/>
    <sheet name="spożywcze" sheetId="27" r:id="rId2"/>
    <sheet name="sportowe" sheetId="24" r:id="rId3"/>
    <sheet name="turystyczne" sheetId="23" r:id="rId4"/>
    <sheet name="kreatywne i plastyczne" sheetId="21" r:id="rId5"/>
    <sheet name="biurowe" sheetId="20" r:id="rId6"/>
    <sheet name="tusze i tonery" sheetId="22" r:id="rId7"/>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1" i="6" l="1"/>
  <c r="I129" i="6" l="1"/>
  <c r="K129" i="6"/>
  <c r="L129" i="6"/>
  <c r="L121" i="6" l="1"/>
  <c r="I122" i="6" l="1"/>
  <c r="K122" i="6"/>
  <c r="L122" i="6"/>
  <c r="I123" i="6"/>
  <c r="K123" i="6"/>
  <c r="L123" i="6"/>
  <c r="I124" i="6"/>
  <c r="K124" i="6"/>
  <c r="L124" i="6"/>
  <c r="P218" i="6" l="1"/>
  <c r="Q115" i="6" l="1"/>
  <c r="P207" i="6"/>
  <c r="Q207" i="6" s="1"/>
  <c r="P216" i="6" l="1"/>
  <c r="Q216" i="6" s="1"/>
  <c r="P241" i="6"/>
  <c r="Q241" i="6" s="1"/>
  <c r="P250" i="6" l="1"/>
  <c r="Q250" i="6" s="1"/>
  <c r="P252" i="6"/>
  <c r="Q252" i="6" s="1"/>
  <c r="M253" i="6"/>
  <c r="N253" i="6"/>
  <c r="O253" i="6"/>
  <c r="M254" i="6"/>
  <c r="N254" i="6"/>
  <c r="O254" i="6"/>
  <c r="P254" i="6"/>
  <c r="Q254" i="6" s="1"/>
  <c r="P179" i="6"/>
  <c r="Q179" i="6" s="1"/>
  <c r="P232" i="6" l="1"/>
  <c r="Q232" i="6" s="1"/>
  <c r="M233" i="6"/>
  <c r="N233" i="6"/>
  <c r="O233" i="6"/>
  <c r="M190" i="6"/>
  <c r="N190" i="6"/>
  <c r="O190" i="6"/>
  <c r="M191" i="6"/>
  <c r="N191" i="6"/>
  <c r="O191" i="6"/>
  <c r="M192" i="6"/>
  <c r="N192" i="6"/>
  <c r="O192" i="6"/>
  <c r="M193" i="6"/>
  <c r="N193" i="6"/>
  <c r="O193" i="6"/>
  <c r="M194" i="6"/>
  <c r="N194" i="6"/>
  <c r="O194" i="6"/>
  <c r="M195" i="6"/>
  <c r="N195" i="6"/>
  <c r="O195" i="6"/>
  <c r="M196" i="6"/>
  <c r="N196" i="6"/>
  <c r="O196" i="6"/>
  <c r="M197" i="6"/>
  <c r="N197" i="6"/>
  <c r="O197" i="6"/>
  <c r="M198" i="6"/>
  <c r="N198" i="6"/>
  <c r="O198" i="6"/>
  <c r="M199" i="6"/>
  <c r="N199" i="6"/>
  <c r="O199" i="6"/>
  <c r="M200" i="6"/>
  <c r="N200" i="6"/>
  <c r="O200" i="6"/>
  <c r="M201" i="6"/>
  <c r="N201" i="6"/>
  <c r="O201" i="6"/>
  <c r="M202" i="6"/>
  <c r="N202" i="6"/>
  <c r="O202" i="6"/>
  <c r="M203" i="6"/>
  <c r="N203" i="6"/>
  <c r="O203" i="6"/>
  <c r="M204" i="6"/>
  <c r="N204" i="6"/>
  <c r="O204" i="6"/>
  <c r="M205" i="6"/>
  <c r="N205" i="6"/>
  <c r="O205" i="6"/>
  <c r="M208" i="6"/>
  <c r="N208" i="6"/>
  <c r="O208" i="6"/>
  <c r="M209" i="6"/>
  <c r="N209" i="6"/>
  <c r="O209" i="6"/>
  <c r="M210" i="6"/>
  <c r="N210" i="6"/>
  <c r="O210" i="6"/>
  <c r="M211" i="6"/>
  <c r="N211" i="6"/>
  <c r="O211" i="6"/>
  <c r="M212" i="6"/>
  <c r="N212" i="6"/>
  <c r="O212" i="6"/>
  <c r="M213" i="6"/>
  <c r="N213" i="6"/>
  <c r="O213" i="6"/>
  <c r="M214" i="6"/>
  <c r="N214" i="6"/>
  <c r="O214" i="6"/>
  <c r="M215" i="6"/>
  <c r="N215" i="6"/>
  <c r="O215" i="6"/>
  <c r="M217" i="6"/>
  <c r="N217" i="6"/>
  <c r="O217" i="6"/>
  <c r="Q218" i="6"/>
  <c r="M220" i="6"/>
  <c r="N220" i="6"/>
  <c r="O220" i="6"/>
  <c r="M221" i="6"/>
  <c r="N221" i="6"/>
  <c r="O221" i="6"/>
  <c r="M222" i="6"/>
  <c r="N222" i="6"/>
  <c r="O222" i="6"/>
  <c r="M223" i="6"/>
  <c r="N223" i="6"/>
  <c r="O223" i="6"/>
  <c r="P223" i="6"/>
  <c r="Q223" i="6" s="1"/>
  <c r="M224" i="6"/>
  <c r="N224" i="6"/>
  <c r="O224" i="6"/>
  <c r="M225" i="6"/>
  <c r="N225" i="6"/>
  <c r="O225" i="6"/>
  <c r="M226" i="6"/>
  <c r="N226" i="6"/>
  <c r="O226" i="6"/>
  <c r="M227" i="6"/>
  <c r="N227" i="6"/>
  <c r="O227" i="6"/>
  <c r="M228" i="6"/>
  <c r="N228" i="6"/>
  <c r="O228" i="6"/>
  <c r="M229" i="6"/>
  <c r="N229" i="6"/>
  <c r="O229" i="6"/>
  <c r="M230" i="6"/>
  <c r="N230" i="6"/>
  <c r="O230" i="6"/>
  <c r="M231" i="6"/>
  <c r="N231" i="6"/>
  <c r="O231" i="6"/>
  <c r="M234" i="6"/>
  <c r="N234" i="6"/>
  <c r="O234" i="6"/>
  <c r="M235" i="6"/>
  <c r="N235" i="6"/>
  <c r="O235" i="6"/>
  <c r="M236" i="6"/>
  <c r="N236" i="6"/>
  <c r="O236" i="6"/>
  <c r="M237" i="6"/>
  <c r="N237" i="6"/>
  <c r="O237" i="6"/>
  <c r="P237" i="6"/>
  <c r="Q237" i="6" s="1"/>
  <c r="M238" i="6"/>
  <c r="N238" i="6"/>
  <c r="O238" i="6"/>
  <c r="M239" i="6"/>
  <c r="N239" i="6"/>
  <c r="O239" i="6"/>
  <c r="M240" i="6"/>
  <c r="N240" i="6"/>
  <c r="O240" i="6"/>
  <c r="M242" i="6"/>
  <c r="N242" i="6"/>
  <c r="O242" i="6"/>
  <c r="M243" i="6"/>
  <c r="N243" i="6"/>
  <c r="O243" i="6"/>
  <c r="M245" i="6"/>
  <c r="N245" i="6"/>
  <c r="O245" i="6"/>
  <c r="M246" i="6"/>
  <c r="N246" i="6"/>
  <c r="O246" i="6"/>
  <c r="M247" i="6"/>
  <c r="N247" i="6"/>
  <c r="O247" i="6"/>
  <c r="M248" i="6"/>
  <c r="N248" i="6"/>
  <c r="O248" i="6"/>
  <c r="M249" i="6"/>
  <c r="N249" i="6"/>
  <c r="O249" i="6"/>
  <c r="M251" i="6"/>
  <c r="N251" i="6"/>
  <c r="O251" i="6"/>
  <c r="M255" i="6"/>
  <c r="N255" i="6"/>
  <c r="O255" i="6"/>
  <c r="M256" i="6"/>
  <c r="N256" i="6"/>
  <c r="O256" i="6"/>
  <c r="M257" i="6"/>
  <c r="N257" i="6"/>
  <c r="O257" i="6"/>
  <c r="M258" i="6"/>
  <c r="N258" i="6"/>
  <c r="O258" i="6"/>
  <c r="M259" i="6"/>
  <c r="N259" i="6"/>
  <c r="O259" i="6"/>
  <c r="M260" i="6"/>
  <c r="N260" i="6"/>
  <c r="O260" i="6"/>
  <c r="M187" i="6" l="1"/>
  <c r="N187" i="6"/>
  <c r="O187" i="6"/>
  <c r="M188" i="6"/>
  <c r="N188" i="6"/>
  <c r="O188" i="6"/>
  <c r="M189" i="6"/>
  <c r="N189" i="6"/>
  <c r="O189" i="6"/>
  <c r="P154" i="6"/>
  <c r="Q154" i="6" s="1"/>
  <c r="E154" i="6"/>
  <c r="P109" i="6"/>
  <c r="Q109" i="6" s="1"/>
  <c r="P108" i="6"/>
  <c r="Q108" i="6" s="1"/>
  <c r="O186" i="6" l="1"/>
  <c r="N186" i="6"/>
  <c r="M186" i="6"/>
  <c r="O185" i="6"/>
  <c r="N185" i="6"/>
  <c r="M185" i="6"/>
  <c r="O184" i="6"/>
  <c r="N184" i="6"/>
  <c r="M184" i="6"/>
  <c r="O183" i="6"/>
  <c r="N183" i="6"/>
  <c r="M183" i="6"/>
  <c r="O182" i="6"/>
  <c r="N182" i="6"/>
  <c r="M182" i="6"/>
  <c r="O181" i="6"/>
  <c r="N181" i="6"/>
  <c r="M181" i="6"/>
  <c r="O180" i="6"/>
  <c r="N180" i="6"/>
  <c r="M180" i="6"/>
  <c r="O178" i="6"/>
  <c r="N178" i="6"/>
  <c r="M178" i="6"/>
  <c r="O177" i="6"/>
  <c r="N177" i="6"/>
  <c r="M177" i="6"/>
  <c r="O176" i="6"/>
  <c r="N176" i="6"/>
  <c r="M176" i="6"/>
  <c r="O175" i="6"/>
  <c r="N175" i="6"/>
  <c r="M175" i="6"/>
  <c r="O174" i="6"/>
  <c r="N174" i="6"/>
  <c r="M174" i="6"/>
  <c r="O173" i="6"/>
  <c r="N173" i="6"/>
  <c r="M173" i="6"/>
  <c r="O172" i="6"/>
  <c r="N172" i="6"/>
  <c r="M172" i="6"/>
  <c r="O171" i="6"/>
  <c r="N171" i="6"/>
  <c r="M171" i="6"/>
  <c r="O170" i="6"/>
  <c r="N170" i="6"/>
  <c r="M170" i="6"/>
  <c r="O169" i="6"/>
  <c r="N169" i="6"/>
  <c r="M169" i="6"/>
  <c r="O168" i="6"/>
  <c r="N168" i="6"/>
  <c r="M168" i="6"/>
  <c r="O167" i="6"/>
  <c r="N167" i="6"/>
  <c r="M167" i="6"/>
  <c r="O166" i="6"/>
  <c r="N166" i="6"/>
  <c r="M166" i="6"/>
  <c r="O165" i="6"/>
  <c r="N165" i="6"/>
  <c r="M165" i="6"/>
  <c r="O163" i="6"/>
  <c r="N163" i="6"/>
  <c r="M163" i="6"/>
  <c r="O161" i="6"/>
  <c r="N161" i="6"/>
  <c r="M161" i="6"/>
  <c r="O159" i="6"/>
  <c r="N159" i="6"/>
  <c r="M159" i="6"/>
  <c r="O158" i="6"/>
  <c r="N158" i="6"/>
  <c r="M158" i="6"/>
  <c r="O157" i="6"/>
  <c r="N157" i="6"/>
  <c r="M157" i="6"/>
  <c r="O156" i="6"/>
  <c r="N156" i="6"/>
  <c r="M156" i="6"/>
  <c r="O155" i="6"/>
  <c r="N155" i="6"/>
  <c r="M155" i="6"/>
  <c r="O153" i="6"/>
  <c r="N153" i="6"/>
  <c r="M153" i="6"/>
  <c r="O152" i="6"/>
  <c r="N152" i="6"/>
  <c r="M152" i="6"/>
  <c r="M151" i="6"/>
  <c r="O150" i="6"/>
  <c r="N150" i="6"/>
  <c r="M150" i="6"/>
  <c r="O149" i="6"/>
  <c r="N149" i="6"/>
  <c r="M149" i="6"/>
  <c r="O148" i="6"/>
  <c r="N148" i="6"/>
  <c r="M148" i="6"/>
  <c r="O146" i="6"/>
  <c r="N146" i="6"/>
  <c r="M146" i="6"/>
  <c r="M145" i="6"/>
  <c r="O144" i="6"/>
  <c r="N144" i="6"/>
  <c r="M144" i="6"/>
  <c r="O143" i="6"/>
  <c r="N143" i="6"/>
  <c r="M143" i="6"/>
  <c r="O142" i="6"/>
  <c r="N142" i="6"/>
  <c r="M142" i="6"/>
  <c r="O141" i="6"/>
  <c r="N141" i="6"/>
  <c r="M141" i="6"/>
  <c r="O140" i="6"/>
  <c r="N140" i="6"/>
  <c r="M140" i="6"/>
  <c r="O139" i="6"/>
  <c r="N139" i="6"/>
  <c r="M139" i="6"/>
  <c r="O138" i="6"/>
  <c r="N138" i="6"/>
  <c r="M138" i="6"/>
  <c r="O137" i="6"/>
  <c r="N137" i="6"/>
  <c r="M137" i="6"/>
  <c r="O136" i="6"/>
  <c r="N136" i="6"/>
  <c r="M136" i="6"/>
  <c r="O135" i="6"/>
  <c r="N135" i="6"/>
  <c r="M135" i="6"/>
  <c r="O133" i="6"/>
  <c r="N133" i="6"/>
  <c r="M133" i="6"/>
  <c r="O132" i="6"/>
  <c r="N132" i="6"/>
  <c r="M132" i="6"/>
  <c r="O131" i="6"/>
  <c r="N131" i="6"/>
  <c r="M131" i="6"/>
  <c r="O130" i="6"/>
  <c r="N130" i="6"/>
  <c r="M130" i="6"/>
  <c r="O128" i="6"/>
  <c r="N128" i="6"/>
  <c r="M128" i="6"/>
  <c r="O127" i="6"/>
  <c r="N127" i="6"/>
  <c r="M127" i="6"/>
  <c r="O126" i="6"/>
  <c r="N126" i="6"/>
  <c r="M126" i="6"/>
  <c r="O125" i="6"/>
  <c r="N125" i="6"/>
  <c r="M125" i="6"/>
  <c r="O124" i="6"/>
  <c r="N124" i="6"/>
  <c r="M124" i="6"/>
  <c r="O123" i="6"/>
  <c r="N123" i="6"/>
  <c r="M123" i="6"/>
  <c r="O122" i="6"/>
  <c r="N122" i="6"/>
  <c r="M122" i="6"/>
  <c r="O120" i="6"/>
  <c r="N120" i="6"/>
  <c r="M120" i="6"/>
  <c r="O119" i="6"/>
  <c r="N119" i="6"/>
  <c r="M119" i="6"/>
  <c r="O118" i="6"/>
  <c r="N118" i="6"/>
  <c r="M118" i="6"/>
  <c r="O117" i="6"/>
  <c r="N117" i="6"/>
  <c r="M117" i="6"/>
  <c r="O116" i="6"/>
  <c r="N116" i="6"/>
  <c r="M116" i="6"/>
  <c r="O115" i="6"/>
  <c r="N115" i="6"/>
  <c r="O114" i="6"/>
  <c r="N114" i="6"/>
  <c r="M114" i="6"/>
  <c r="O113" i="6"/>
  <c r="N113" i="6"/>
  <c r="M113" i="6"/>
  <c r="O112" i="6"/>
  <c r="N112" i="6"/>
  <c r="M112" i="6"/>
  <c r="O111" i="6"/>
  <c r="N111" i="6"/>
  <c r="M111" i="6"/>
  <c r="O110" i="6"/>
  <c r="N110" i="6"/>
  <c r="M110" i="6"/>
  <c r="O107" i="6"/>
  <c r="N107" i="6"/>
  <c r="M107" i="6"/>
  <c r="O106" i="6"/>
  <c r="N106" i="6"/>
  <c r="M106" i="6"/>
  <c r="O105" i="6"/>
  <c r="N105" i="6"/>
  <c r="M105" i="6"/>
  <c r="O103" i="6"/>
  <c r="N103" i="6"/>
  <c r="M103" i="6"/>
  <c r="O102" i="6"/>
  <c r="N102" i="6"/>
  <c r="M102" i="6"/>
  <c r="O101" i="6"/>
  <c r="N101" i="6"/>
  <c r="M101" i="6"/>
  <c r="O100" i="6"/>
  <c r="N100" i="6"/>
  <c r="M100" i="6"/>
  <c r="O99" i="6"/>
  <c r="N99" i="6"/>
  <c r="M99" i="6"/>
  <c r="O98" i="6"/>
  <c r="N98" i="6"/>
  <c r="M98" i="6"/>
  <c r="O97" i="6"/>
  <c r="N97" i="6"/>
  <c r="M97" i="6"/>
  <c r="O96" i="6"/>
  <c r="N96" i="6"/>
  <c r="M96" i="6"/>
  <c r="O95" i="6"/>
  <c r="N95" i="6"/>
  <c r="M95" i="6"/>
  <c r="O94" i="6"/>
  <c r="N94" i="6"/>
  <c r="M94" i="6"/>
  <c r="O93" i="6"/>
  <c r="N93" i="6"/>
  <c r="M93" i="6"/>
  <c r="O92" i="6"/>
  <c r="N92" i="6"/>
  <c r="M92" i="6"/>
  <c r="O91" i="6"/>
  <c r="N91" i="6"/>
  <c r="M91" i="6"/>
  <c r="O90" i="6"/>
  <c r="N90" i="6"/>
  <c r="M90" i="6"/>
  <c r="O89" i="6"/>
  <c r="N89" i="6"/>
  <c r="M89" i="6"/>
  <c r="O88" i="6"/>
  <c r="N88" i="6"/>
  <c r="M88" i="6"/>
  <c r="O87" i="6"/>
  <c r="N87" i="6"/>
  <c r="M87" i="6"/>
  <c r="O86" i="6"/>
  <c r="N86" i="6"/>
  <c r="M86" i="6"/>
  <c r="O85" i="6"/>
  <c r="N85" i="6"/>
  <c r="M85" i="6"/>
  <c r="O84" i="6"/>
  <c r="N84" i="6"/>
  <c r="M84" i="6"/>
  <c r="O83" i="6"/>
  <c r="N83" i="6"/>
  <c r="M83" i="6"/>
  <c r="O82" i="6"/>
  <c r="N82" i="6"/>
  <c r="M82" i="6"/>
  <c r="O81" i="6"/>
  <c r="N81" i="6"/>
  <c r="M81" i="6"/>
  <c r="O80" i="6"/>
  <c r="N80" i="6"/>
  <c r="M80" i="6"/>
  <c r="O79" i="6"/>
  <c r="N79" i="6"/>
  <c r="M79" i="6"/>
  <c r="O78" i="6"/>
  <c r="N78" i="6"/>
  <c r="M78" i="6"/>
  <c r="O77" i="6"/>
  <c r="N77" i="6"/>
  <c r="M77" i="6"/>
  <c r="O76" i="6"/>
  <c r="N76" i="6"/>
  <c r="M76" i="6"/>
  <c r="O75" i="6"/>
  <c r="N75" i="6"/>
  <c r="M75" i="6"/>
  <c r="O74" i="6"/>
  <c r="N74" i="6"/>
  <c r="M74" i="6"/>
  <c r="O73" i="6"/>
  <c r="N73" i="6"/>
  <c r="M73" i="6"/>
  <c r="O72" i="6"/>
  <c r="N72" i="6"/>
  <c r="M72" i="6"/>
  <c r="O71" i="6"/>
  <c r="N71" i="6"/>
  <c r="M71" i="6"/>
  <c r="O70" i="6"/>
  <c r="N70" i="6"/>
  <c r="M70" i="6"/>
  <c r="O69" i="6"/>
  <c r="N69" i="6"/>
  <c r="M69" i="6"/>
  <c r="O68" i="6"/>
  <c r="N68" i="6"/>
  <c r="M68" i="6"/>
  <c r="O64" i="6"/>
  <c r="N64" i="6"/>
  <c r="M64" i="6"/>
  <c r="O62" i="6"/>
  <c r="N62" i="6"/>
  <c r="M62" i="6"/>
  <c r="O60" i="6"/>
  <c r="N60" i="6"/>
  <c r="M60" i="6"/>
  <c r="O59" i="6"/>
  <c r="N59" i="6"/>
  <c r="M59" i="6"/>
  <c r="O58" i="6"/>
  <c r="N58" i="6"/>
  <c r="M58" i="6"/>
  <c r="O57" i="6"/>
  <c r="N57" i="6"/>
  <c r="M57" i="6"/>
  <c r="O56" i="6"/>
  <c r="N56" i="6"/>
  <c r="M56" i="6"/>
  <c r="O55" i="6"/>
  <c r="N55" i="6"/>
  <c r="M55" i="6"/>
  <c r="O54" i="6"/>
  <c r="N54" i="6"/>
  <c r="M54" i="6"/>
  <c r="O53" i="6"/>
  <c r="N53" i="6"/>
  <c r="M53" i="6"/>
  <c r="O52" i="6"/>
  <c r="N52" i="6"/>
  <c r="M52" i="6"/>
  <c r="O51" i="6"/>
  <c r="N51" i="6"/>
  <c r="M51" i="6"/>
  <c r="O50" i="6"/>
  <c r="N50" i="6"/>
  <c r="M50" i="6"/>
  <c r="O49" i="6"/>
  <c r="N49" i="6"/>
  <c r="M49" i="6"/>
  <c r="O48" i="6"/>
  <c r="N48" i="6"/>
  <c r="M48" i="6"/>
  <c r="O47" i="6"/>
  <c r="N47" i="6"/>
  <c r="M47" i="6"/>
  <c r="O46" i="6"/>
  <c r="N46" i="6"/>
  <c r="M46" i="6"/>
  <c r="O45" i="6"/>
  <c r="N45" i="6"/>
  <c r="M45" i="6"/>
  <c r="O44" i="6"/>
  <c r="N44" i="6"/>
  <c r="M44" i="6"/>
  <c r="O43" i="6"/>
  <c r="N43" i="6"/>
  <c r="M43" i="6"/>
  <c r="O42" i="6"/>
  <c r="N42" i="6"/>
  <c r="M42" i="6"/>
  <c r="O41" i="6"/>
  <c r="N41" i="6"/>
  <c r="M41" i="6"/>
  <c r="O40" i="6"/>
  <c r="N40" i="6"/>
  <c r="M40" i="6"/>
  <c r="O39" i="6"/>
  <c r="N39" i="6"/>
  <c r="M39" i="6"/>
  <c r="O38" i="6"/>
  <c r="N38" i="6"/>
  <c r="M38" i="6"/>
  <c r="O37" i="6"/>
  <c r="N37" i="6"/>
  <c r="M37" i="6"/>
  <c r="O36" i="6"/>
  <c r="N36" i="6"/>
  <c r="M36" i="6"/>
  <c r="O35" i="6"/>
  <c r="N35" i="6"/>
  <c r="M35" i="6"/>
  <c r="O34" i="6"/>
  <c r="N34" i="6"/>
  <c r="M34" i="6"/>
  <c r="O33" i="6"/>
  <c r="N33" i="6"/>
  <c r="M33" i="6"/>
  <c r="O32" i="6"/>
  <c r="N32" i="6"/>
  <c r="M32" i="6"/>
  <c r="O31" i="6"/>
  <c r="N31" i="6"/>
  <c r="M31" i="6"/>
  <c r="O30" i="6"/>
  <c r="N30" i="6"/>
  <c r="M30" i="6"/>
  <c r="O29" i="6"/>
  <c r="N29" i="6"/>
  <c r="M29" i="6"/>
  <c r="O28" i="6"/>
  <c r="N28" i="6"/>
  <c r="M28" i="6"/>
  <c r="O27" i="6"/>
  <c r="N27" i="6"/>
  <c r="M27" i="6"/>
  <c r="O26" i="6"/>
  <c r="N26" i="6"/>
  <c r="M26" i="6"/>
  <c r="O25" i="6"/>
  <c r="N25" i="6"/>
  <c r="M25" i="6"/>
  <c r="O24" i="6"/>
  <c r="N24" i="6"/>
  <c r="M24" i="6"/>
  <c r="O23" i="6"/>
  <c r="N23" i="6"/>
  <c r="M23" i="6"/>
  <c r="O22" i="6"/>
  <c r="N22" i="6"/>
  <c r="M22" i="6"/>
  <c r="O21" i="6"/>
  <c r="N21" i="6"/>
  <c r="M21" i="6"/>
  <c r="O20" i="6"/>
  <c r="N20" i="6"/>
  <c r="M20" i="6"/>
  <c r="O19" i="6"/>
  <c r="N19" i="6"/>
  <c r="M19" i="6"/>
  <c r="O17" i="6"/>
  <c r="N17" i="6"/>
  <c r="M17" i="6"/>
  <c r="O16" i="6"/>
  <c r="N16" i="6"/>
  <c r="M16" i="6"/>
  <c r="O14" i="6"/>
  <c r="N14" i="6"/>
  <c r="M14" i="6"/>
  <c r="O13" i="6"/>
  <c r="N13" i="6"/>
  <c r="M13" i="6"/>
  <c r="O11" i="6"/>
  <c r="N11" i="6"/>
  <c r="M11" i="6"/>
  <c r="O10" i="6"/>
  <c r="N10" i="6"/>
  <c r="M10" i="6"/>
  <c r="O9" i="6"/>
  <c r="N9" i="6"/>
  <c r="M9" i="6"/>
  <c r="O8" i="6"/>
  <c r="N8" i="6"/>
  <c r="M8" i="6"/>
  <c r="O7" i="6"/>
  <c r="N7" i="6"/>
  <c r="M7" i="6"/>
  <c r="O6" i="6"/>
  <c r="N6" i="6"/>
  <c r="M6" i="6"/>
  <c r="O5" i="6"/>
  <c r="N5" i="6"/>
  <c r="M5" i="6"/>
  <c r="O4" i="6"/>
  <c r="N4" i="6"/>
  <c r="M4" i="6"/>
  <c r="O3" i="6"/>
  <c r="N3" i="6"/>
  <c r="M3" i="6"/>
  <c r="O2" i="6"/>
  <c r="N2" i="6"/>
  <c r="M2" i="6"/>
  <c r="P1" i="6"/>
  <c r="O1" i="6"/>
  <c r="N1" i="6"/>
  <c r="M1" i="6"/>
  <c r="I187" i="6" l="1"/>
  <c r="K187" i="6" s="1"/>
  <c r="I188" i="6"/>
  <c r="K188" i="6" s="1"/>
  <c r="I189" i="6"/>
  <c r="K189" i="6" s="1"/>
  <c r="I190" i="6"/>
  <c r="K190" i="6" s="1"/>
  <c r="I191" i="6"/>
  <c r="K191" i="6" s="1"/>
  <c r="L191" i="6"/>
  <c r="I192" i="6"/>
  <c r="K192" i="6" s="1"/>
  <c r="I193" i="6"/>
  <c r="K193" i="6" s="1"/>
  <c r="I194" i="6"/>
  <c r="K194" i="6" s="1"/>
  <c r="I195" i="6"/>
  <c r="K195" i="6" s="1"/>
  <c r="I196" i="6"/>
  <c r="K196" i="6" s="1"/>
  <c r="I197" i="6"/>
  <c r="K197" i="6" s="1"/>
  <c r="I198" i="6"/>
  <c r="K198" i="6" s="1"/>
  <c r="I199" i="6"/>
  <c r="K199" i="6" s="1"/>
  <c r="I200" i="6"/>
  <c r="K200" i="6" s="1"/>
  <c r="I201" i="6"/>
  <c r="K201" i="6" s="1"/>
  <c r="I202" i="6"/>
  <c r="K202" i="6" s="1"/>
  <c r="I203" i="6"/>
  <c r="K203" i="6" s="1"/>
  <c r="I204" i="6"/>
  <c r="K204" i="6" s="1"/>
  <c r="I205" i="6"/>
  <c r="K205" i="6" s="1"/>
  <c r="I206" i="6"/>
  <c r="K206" i="6" s="1"/>
  <c r="I207" i="6"/>
  <c r="K207" i="6" s="1"/>
  <c r="I208" i="6"/>
  <c r="K208" i="6" s="1"/>
  <c r="I209" i="6"/>
  <c r="K209" i="6" s="1"/>
  <c r="I210" i="6"/>
  <c r="K210" i="6" s="1"/>
  <c r="I211" i="6"/>
  <c r="K211" i="6" s="1"/>
  <c r="I212" i="6"/>
  <c r="K212" i="6" s="1"/>
  <c r="I213" i="6"/>
  <c r="K213" i="6" s="1"/>
  <c r="I214" i="6"/>
  <c r="K214" i="6" s="1"/>
  <c r="I215" i="6"/>
  <c r="K215" i="6" s="1"/>
  <c r="I216" i="6"/>
  <c r="K216" i="6" s="1"/>
  <c r="I217" i="6"/>
  <c r="K217" i="6" s="1"/>
  <c r="I218" i="6"/>
  <c r="K218" i="6" s="1"/>
  <c r="I220" i="6"/>
  <c r="K220" i="6" s="1"/>
  <c r="I221" i="6"/>
  <c r="K221" i="6" s="1"/>
  <c r="I222" i="6"/>
  <c r="K222" i="6" s="1"/>
  <c r="I223" i="6"/>
  <c r="K223" i="6" s="1"/>
  <c r="I224" i="6"/>
  <c r="K224" i="6" s="1"/>
  <c r="I225" i="6"/>
  <c r="K225" i="6" s="1"/>
  <c r="I226" i="6"/>
  <c r="K226" i="6" s="1"/>
  <c r="I227" i="6"/>
  <c r="K227" i="6" s="1"/>
  <c r="I228" i="6"/>
  <c r="K228" i="6" s="1"/>
  <c r="I229" i="6"/>
  <c r="K229" i="6" s="1"/>
  <c r="I230" i="6"/>
  <c r="K230" i="6" s="1"/>
  <c r="I231" i="6"/>
  <c r="K231" i="6" s="1"/>
  <c r="I232" i="6"/>
  <c r="K232" i="6" s="1"/>
  <c r="I233" i="6"/>
  <c r="K233" i="6" s="1"/>
  <c r="I234" i="6"/>
  <c r="K234" i="6" s="1"/>
  <c r="I235" i="6"/>
  <c r="K235" i="6" s="1"/>
  <c r="I236" i="6"/>
  <c r="K236" i="6" s="1"/>
  <c r="I237" i="6"/>
  <c r="K237" i="6" s="1"/>
  <c r="I238" i="6"/>
  <c r="K238" i="6" s="1"/>
  <c r="I239" i="6"/>
  <c r="K239" i="6" s="1"/>
  <c r="I240" i="6"/>
  <c r="K240" i="6" s="1"/>
  <c r="I241" i="6"/>
  <c r="K241" i="6" s="1"/>
  <c r="I242" i="6"/>
  <c r="K242" i="6" s="1"/>
  <c r="I243" i="6"/>
  <c r="K243" i="6" s="1"/>
  <c r="I244" i="6"/>
  <c r="K244" i="6" s="1"/>
  <c r="I245" i="6"/>
  <c r="K245" i="6" s="1"/>
  <c r="I246" i="6"/>
  <c r="K246" i="6" s="1"/>
  <c r="I247" i="6"/>
  <c r="K247" i="6" s="1"/>
  <c r="I248" i="6"/>
  <c r="K248" i="6" s="1"/>
  <c r="I249" i="6"/>
  <c r="K249" i="6" s="1"/>
  <c r="I250" i="6"/>
  <c r="K250" i="6" s="1"/>
  <c r="I251" i="6"/>
  <c r="K251" i="6" s="1"/>
  <c r="I252" i="6"/>
  <c r="K252" i="6" s="1"/>
  <c r="I253" i="6"/>
  <c r="K253" i="6" s="1"/>
  <c r="I254" i="6"/>
  <c r="K254" i="6" s="1"/>
  <c r="I255" i="6"/>
  <c r="K255" i="6" s="1"/>
  <c r="I256" i="6"/>
  <c r="K256" i="6" s="1"/>
  <c r="I257" i="6"/>
  <c r="K257" i="6" s="1"/>
  <c r="I258" i="6"/>
  <c r="K258" i="6" s="1"/>
  <c r="I259" i="6"/>
  <c r="K259" i="6" s="1"/>
  <c r="I260" i="6"/>
  <c r="K260" i="6" s="1"/>
  <c r="I184" i="6"/>
  <c r="K184" i="6" s="1"/>
  <c r="I185" i="6"/>
  <c r="K185" i="6" s="1"/>
  <c r="L185" i="6" s="1"/>
  <c r="I186" i="6"/>
  <c r="K186" i="6" s="1"/>
  <c r="L186" i="6" s="1"/>
  <c r="I179" i="6"/>
  <c r="K179" i="6" s="1"/>
  <c r="I180" i="6"/>
  <c r="K180" i="6" s="1"/>
  <c r="I181" i="6"/>
  <c r="K181" i="6" s="1"/>
  <c r="L181" i="6" s="1"/>
  <c r="I182" i="6"/>
  <c r="K182" i="6" s="1"/>
  <c r="L182" i="6" s="1"/>
  <c r="I183" i="6"/>
  <c r="K183" i="6" s="1"/>
  <c r="I161" i="6"/>
  <c r="I162" i="6"/>
  <c r="K162" i="6" s="1"/>
  <c r="L162" i="6" s="1"/>
  <c r="I163" i="6"/>
  <c r="K163" i="6" s="1"/>
  <c r="L163" i="6" s="1"/>
  <c r="I164" i="6"/>
  <c r="K164" i="6" s="1"/>
  <c r="I165" i="6"/>
  <c r="K165" i="6" s="1"/>
  <c r="I166" i="6"/>
  <c r="K166" i="6"/>
  <c r="L166" i="6" s="1"/>
  <c r="I167" i="6"/>
  <c r="K167" i="6" s="1"/>
  <c r="L167" i="6" s="1"/>
  <c r="I168" i="6"/>
  <c r="K168" i="6" s="1"/>
  <c r="I169" i="6"/>
  <c r="K169" i="6" s="1"/>
  <c r="I170" i="6"/>
  <c r="K170" i="6" s="1"/>
  <c r="L170" i="6" s="1"/>
  <c r="I171" i="6"/>
  <c r="K171" i="6" s="1"/>
  <c r="L171" i="6" s="1"/>
  <c r="I172" i="6"/>
  <c r="K172" i="6" s="1"/>
  <c r="I173" i="6"/>
  <c r="K173" i="6" s="1"/>
  <c r="I174" i="6"/>
  <c r="K174" i="6" s="1"/>
  <c r="L174" i="6" s="1"/>
  <c r="I175" i="6"/>
  <c r="K175" i="6" s="1"/>
  <c r="L175" i="6" s="1"/>
  <c r="I176" i="6"/>
  <c r="K176" i="6" s="1"/>
  <c r="I177" i="6"/>
  <c r="K177" i="6" s="1"/>
  <c r="I178" i="6"/>
  <c r="K178" i="6"/>
  <c r="L178" i="6" s="1"/>
  <c r="I148" i="6"/>
  <c r="K148" i="6" s="1"/>
  <c r="L148" i="6" s="1"/>
  <c r="I149" i="6"/>
  <c r="K149" i="6" s="1"/>
  <c r="I150" i="6"/>
  <c r="K150" i="6" s="1"/>
  <c r="I151" i="6"/>
  <c r="K151" i="6" s="1"/>
  <c r="L151" i="6" s="1"/>
  <c r="I152" i="6"/>
  <c r="K152" i="6" s="1"/>
  <c r="L152" i="6" s="1"/>
  <c r="I153" i="6"/>
  <c r="K153" i="6" s="1"/>
  <c r="I154" i="6"/>
  <c r="I155" i="6"/>
  <c r="K155" i="6" s="1"/>
  <c r="L155" i="6" s="1"/>
  <c r="I156" i="6"/>
  <c r="K156" i="6" s="1"/>
  <c r="I157" i="6"/>
  <c r="K157" i="6" s="1"/>
  <c r="I158" i="6"/>
  <c r="I159" i="6"/>
  <c r="K159" i="6" s="1"/>
  <c r="L159" i="6" s="1"/>
  <c r="I125" i="6"/>
  <c r="I126" i="6"/>
  <c r="K126" i="6" s="1"/>
  <c r="I127" i="6"/>
  <c r="K127" i="6" s="1"/>
  <c r="I128" i="6"/>
  <c r="I130" i="6"/>
  <c r="K130" i="6" s="1"/>
  <c r="I131" i="6"/>
  <c r="I132" i="6"/>
  <c r="K132" i="6" s="1"/>
  <c r="I133" i="6"/>
  <c r="K133" i="6" s="1"/>
  <c r="I134" i="6"/>
  <c r="K134" i="6" s="1"/>
  <c r="I135" i="6"/>
  <c r="I136" i="6"/>
  <c r="K136" i="6" s="1"/>
  <c r="I137" i="6"/>
  <c r="K137" i="6" s="1"/>
  <c r="I138" i="6"/>
  <c r="K138" i="6" s="1"/>
  <c r="I139" i="6"/>
  <c r="I140" i="6"/>
  <c r="K140" i="6" s="1"/>
  <c r="I141" i="6"/>
  <c r="K141" i="6" s="1"/>
  <c r="I142" i="6"/>
  <c r="K142" i="6" s="1"/>
  <c r="I143" i="6"/>
  <c r="I144" i="6"/>
  <c r="K144" i="6" s="1"/>
  <c r="I145" i="6"/>
  <c r="K145" i="6" s="1"/>
  <c r="L145" i="6" s="1"/>
  <c r="I146" i="6"/>
  <c r="K146" i="6" s="1"/>
  <c r="I147" i="6"/>
  <c r="K125" i="6" l="1"/>
  <c r="L125" i="6" s="1"/>
  <c r="I160" i="6"/>
  <c r="K161" i="6"/>
  <c r="I261" i="6"/>
  <c r="I263" i="6" s="1"/>
  <c r="L134" i="6"/>
  <c r="L156" i="6"/>
  <c r="L141" i="6"/>
  <c r="L137" i="6"/>
  <c r="L193" i="6"/>
  <c r="L138" i="6"/>
  <c r="L126" i="6"/>
  <c r="L142" i="6"/>
  <c r="L133" i="6"/>
  <c r="L146" i="6"/>
  <c r="L130" i="6"/>
  <c r="L190" i="6"/>
  <c r="L188" i="6"/>
  <c r="K139" i="6"/>
  <c r="L139" i="6" s="1"/>
  <c r="K128" i="6"/>
  <c r="L128" i="6" s="1"/>
  <c r="K158" i="6"/>
  <c r="L158" i="6" s="1"/>
  <c r="K143" i="6"/>
  <c r="L143" i="6"/>
  <c r="K131" i="6"/>
  <c r="L131" i="6" s="1"/>
  <c r="L144" i="6"/>
  <c r="L140" i="6"/>
  <c r="L136" i="6"/>
  <c r="L132" i="6"/>
  <c r="K154" i="6"/>
  <c r="L154" i="6"/>
  <c r="R154" i="6" s="1"/>
  <c r="K147" i="6"/>
  <c r="L147" i="6" s="1"/>
  <c r="K135" i="6"/>
  <c r="L135" i="6" s="1"/>
  <c r="L127" i="6"/>
  <c r="L157" i="6"/>
  <c r="L153" i="6"/>
  <c r="L149" i="6"/>
  <c r="L176" i="6"/>
  <c r="L172" i="6"/>
  <c r="L168" i="6"/>
  <c r="L164" i="6"/>
  <c r="L183" i="6"/>
  <c r="L179" i="6"/>
  <c r="R179" i="6" s="1"/>
  <c r="L260" i="6"/>
  <c r="L258" i="6"/>
  <c r="L256" i="6"/>
  <c r="L254" i="6"/>
  <c r="R254" i="6" s="1"/>
  <c r="L252" i="6"/>
  <c r="R252" i="6" s="1"/>
  <c r="L250" i="6"/>
  <c r="R250" i="6" s="1"/>
  <c r="L248" i="6"/>
  <c r="L246" i="6"/>
  <c r="L244" i="6"/>
  <c r="L242" i="6"/>
  <c r="L240" i="6"/>
  <c r="L238" i="6"/>
  <c r="L236" i="6"/>
  <c r="L234" i="6"/>
  <c r="L232" i="6"/>
  <c r="R232" i="6" s="1"/>
  <c r="L230" i="6"/>
  <c r="L228" i="6"/>
  <c r="L226" i="6"/>
  <c r="L223" i="6"/>
  <c r="R223" i="6" s="1"/>
  <c r="L221" i="6"/>
  <c r="L217" i="6"/>
  <c r="L215" i="6"/>
  <c r="L213" i="6"/>
  <c r="L211" i="6"/>
  <c r="L209" i="6"/>
  <c r="L207" i="6"/>
  <c r="R207" i="6" s="1"/>
  <c r="L205" i="6"/>
  <c r="L203" i="6"/>
  <c r="L201" i="6"/>
  <c r="L199" i="6"/>
  <c r="L197" i="6"/>
  <c r="L195" i="6"/>
  <c r="L187" i="6"/>
  <c r="L150" i="6"/>
  <c r="L177" i="6"/>
  <c r="L173" i="6"/>
  <c r="L169" i="6"/>
  <c r="L165" i="6"/>
  <c r="L161" i="6"/>
  <c r="L180" i="6"/>
  <c r="L184" i="6"/>
  <c r="L259" i="6"/>
  <c r="L257" i="6"/>
  <c r="L255" i="6"/>
  <c r="L253" i="6"/>
  <c r="L251" i="6"/>
  <c r="L249" i="6"/>
  <c r="L247" i="6"/>
  <c r="L245" i="6"/>
  <c r="L243" i="6"/>
  <c r="L241" i="6"/>
  <c r="R241" i="6" s="1"/>
  <c r="L239" i="6"/>
  <c r="L237" i="6"/>
  <c r="R237" i="6" s="1"/>
  <c r="L235" i="6"/>
  <c r="L233" i="6"/>
  <c r="L231" i="6"/>
  <c r="L229" i="6"/>
  <c r="L227" i="6"/>
  <c r="L225" i="6"/>
  <c r="L224" i="6"/>
  <c r="L222" i="6"/>
  <c r="L220" i="6"/>
  <c r="L218" i="6"/>
  <c r="R218" i="6" s="1"/>
  <c r="L216" i="6"/>
  <c r="R216" i="6" s="1"/>
  <c r="L214" i="6"/>
  <c r="L212" i="6"/>
  <c r="L210" i="6"/>
  <c r="L208" i="6"/>
  <c r="L206" i="6"/>
  <c r="L204" i="6"/>
  <c r="L202" i="6"/>
  <c r="L200" i="6"/>
  <c r="L198" i="6"/>
  <c r="L196" i="6"/>
  <c r="L194" i="6"/>
  <c r="L192" i="6"/>
  <c r="R115" i="6"/>
  <c r="R109" i="6"/>
  <c r="R108" i="6"/>
  <c r="P120" i="6" l="1"/>
  <c r="Q120" i="6" s="1"/>
  <c r="R120" i="6" s="1"/>
  <c r="P240" i="6"/>
  <c r="Q240" i="6" s="1"/>
  <c r="P217" i="6"/>
  <c r="Q217" i="6" s="1"/>
  <c r="P214" i="6"/>
  <c r="Q214" i="6" s="1"/>
  <c r="P245" i="6"/>
  <c r="Q245" i="6" s="1"/>
  <c r="P152" i="6"/>
  <c r="Q152" i="6" s="1"/>
  <c r="R152" i="6" s="1"/>
  <c r="N151" i="6"/>
  <c r="O151" i="6"/>
  <c r="P199" i="6"/>
  <c r="Q199" i="6" s="1"/>
  <c r="P215" i="6"/>
  <c r="Q215" i="6" s="1"/>
  <c r="P246" i="6"/>
  <c r="Q246" i="6" s="1"/>
  <c r="P208" i="6"/>
  <c r="Q208" i="6" s="1"/>
  <c r="P209" i="6"/>
  <c r="Q209" i="6" s="1"/>
  <c r="P211" i="6"/>
  <c r="Q211" i="6" s="1"/>
  <c r="P201" i="6"/>
  <c r="Q201" i="6" s="1"/>
  <c r="P205" i="6"/>
  <c r="Q205" i="6" s="1"/>
  <c r="P197" i="6"/>
  <c r="Q197" i="6" s="1"/>
  <c r="P225" i="6"/>
  <c r="Q225" i="6" s="1"/>
  <c r="P191" i="6"/>
  <c r="Q191" i="6" s="1"/>
  <c r="R191" i="6" s="1"/>
  <c r="P226" i="6"/>
  <c r="Q226" i="6" s="1"/>
  <c r="P200" i="6"/>
  <c r="Q200" i="6" s="1"/>
  <c r="P257" i="6"/>
  <c r="Q257" i="6" s="1"/>
  <c r="P203" i="6"/>
  <c r="Q203" i="6" s="1"/>
  <c r="P202" i="6"/>
  <c r="Q202" i="6" s="1"/>
  <c r="P242" i="6"/>
  <c r="Q242" i="6" s="1"/>
  <c r="P243" i="6"/>
  <c r="Q243" i="6" s="1"/>
  <c r="P233" i="6"/>
  <c r="Q233" i="6" s="1"/>
  <c r="P253" i="6"/>
  <c r="Q253" i="6" s="1"/>
  <c r="P222" i="6"/>
  <c r="Q222" i="6" s="1"/>
  <c r="P231" i="6"/>
  <c r="Q231" i="6" s="1"/>
  <c r="P210" i="6"/>
  <c r="Q210" i="6" s="1"/>
  <c r="P195" i="6"/>
  <c r="Q195" i="6" s="1"/>
  <c r="P259" i="6"/>
  <c r="Q259" i="6" s="1"/>
  <c r="P235" i="6"/>
  <c r="Q235" i="6" s="1"/>
  <c r="P234" i="6"/>
  <c r="Q234" i="6" s="1"/>
  <c r="P224" i="6"/>
  <c r="Q224" i="6" s="1"/>
  <c r="P260" i="6"/>
  <c r="Q260" i="6" s="1"/>
  <c r="P212" i="6"/>
  <c r="Q212" i="6" s="1"/>
  <c r="P213" i="6"/>
  <c r="Q213" i="6" s="1"/>
  <c r="P247" i="6"/>
  <c r="Q247" i="6" s="1"/>
  <c r="P204" i="6"/>
  <c r="Q204" i="6" s="1"/>
  <c r="P238" i="6"/>
  <c r="Q238" i="6" s="1"/>
  <c r="P221" i="6"/>
  <c r="Q221" i="6" s="1"/>
  <c r="P255" i="6"/>
  <c r="Q255" i="6" s="1"/>
  <c r="P258" i="6"/>
  <c r="Q258" i="6" s="1"/>
  <c r="R258" i="6" s="1"/>
  <c r="P248" i="6"/>
  <c r="Q248" i="6" s="1"/>
  <c r="P194" i="6"/>
  <c r="Q194" i="6" s="1"/>
  <c r="P190" i="6"/>
  <c r="Q190" i="6" s="1"/>
  <c r="P256" i="6"/>
  <c r="Q256" i="6" s="1"/>
  <c r="P236" i="6"/>
  <c r="Q236" i="6" s="1"/>
  <c r="P229" i="6"/>
  <c r="Q229" i="6" s="1"/>
  <c r="P249" i="6"/>
  <c r="Q249" i="6" s="1"/>
  <c r="P230" i="6"/>
  <c r="Q230" i="6" s="1"/>
  <c r="P193" i="6"/>
  <c r="Q193" i="6" s="1"/>
  <c r="P228" i="6"/>
  <c r="Q228" i="6" s="1"/>
  <c r="P227" i="6"/>
  <c r="Q227" i="6" s="1"/>
  <c r="P192" i="6"/>
  <c r="Q192" i="6" s="1"/>
  <c r="P251" i="6"/>
  <c r="Q251" i="6" s="1"/>
  <c r="R192" i="6"/>
  <c r="R194" i="6"/>
  <c r="R200" i="6"/>
  <c r="R202" i="6"/>
  <c r="R204" i="6"/>
  <c r="R208" i="6"/>
  <c r="R210" i="6"/>
  <c r="R212" i="6"/>
  <c r="R214" i="6"/>
  <c r="R222" i="6"/>
  <c r="R224" i="6"/>
  <c r="R225" i="6"/>
  <c r="R227" i="6"/>
  <c r="R229" i="6"/>
  <c r="R231" i="6"/>
  <c r="R233" i="6"/>
  <c r="R235" i="6"/>
  <c r="R243" i="6"/>
  <c r="R245" i="6"/>
  <c r="R247" i="6"/>
  <c r="R249" i="6"/>
  <c r="R251" i="6"/>
  <c r="R253" i="6"/>
  <c r="R255" i="6"/>
  <c r="R257" i="6"/>
  <c r="R259" i="6"/>
  <c r="R195" i="6"/>
  <c r="R197" i="6"/>
  <c r="R199" i="6"/>
  <c r="R201" i="6"/>
  <c r="R203" i="6"/>
  <c r="R205" i="6"/>
  <c r="R209" i="6"/>
  <c r="R211" i="6"/>
  <c r="R213" i="6"/>
  <c r="R215" i="6"/>
  <c r="R217" i="6"/>
  <c r="R221" i="6"/>
  <c r="R226" i="6"/>
  <c r="R228" i="6"/>
  <c r="R230" i="6"/>
  <c r="R234" i="6"/>
  <c r="R236" i="6"/>
  <c r="R238" i="6"/>
  <c r="R240" i="6"/>
  <c r="R242" i="6"/>
  <c r="R246" i="6"/>
  <c r="R248" i="6"/>
  <c r="R256" i="6"/>
  <c r="R260" i="6"/>
  <c r="R190" i="6"/>
  <c r="R193" i="6"/>
  <c r="P239" i="6"/>
  <c r="Q239" i="6" s="1"/>
  <c r="R239" i="6"/>
  <c r="P220" i="6"/>
  <c r="Q220" i="6" s="1"/>
  <c r="R220" i="6"/>
  <c r="P198" i="6"/>
  <c r="Q198" i="6" s="1"/>
  <c r="R198" i="6"/>
  <c r="P196" i="6"/>
  <c r="Q196" i="6" s="1"/>
  <c r="R196" i="6"/>
  <c r="P113" i="6"/>
  <c r="Q113" i="6" s="1"/>
  <c r="R113" i="6" s="1"/>
  <c r="P112" i="6"/>
  <c r="Q112" i="6" s="1"/>
  <c r="P111" i="6"/>
  <c r="Q111" i="6" s="1"/>
  <c r="R111" i="6" s="1"/>
  <c r="R112" i="6"/>
  <c r="P4" i="6"/>
  <c r="P5" i="6"/>
  <c r="P6" i="6"/>
  <c r="P7" i="6"/>
  <c r="P8" i="6"/>
  <c r="P9" i="6"/>
  <c r="P10" i="6"/>
  <c r="P11" i="6"/>
  <c r="P13" i="6"/>
  <c r="P16" i="6"/>
  <c r="P17"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2" i="6"/>
  <c r="P53" i="6"/>
  <c r="P54" i="6"/>
  <c r="P55" i="6"/>
  <c r="P56" i="6"/>
  <c r="P57" i="6"/>
  <c r="P58" i="6"/>
  <c r="P59" i="6"/>
  <c r="P60" i="6"/>
  <c r="P62" i="6"/>
  <c r="P64" i="6"/>
  <c r="P68" i="6"/>
  <c r="P69" i="6"/>
  <c r="P70" i="6"/>
  <c r="P71" i="6"/>
  <c r="P72" i="6"/>
  <c r="P73" i="6"/>
  <c r="P74" i="6"/>
  <c r="P75" i="6"/>
  <c r="P76" i="6"/>
  <c r="P77" i="6"/>
  <c r="P78" i="6"/>
  <c r="P79" i="6"/>
  <c r="P80" i="6"/>
  <c r="P114" i="6"/>
  <c r="P83" i="6"/>
  <c r="P84" i="6"/>
  <c r="P85" i="6"/>
  <c r="P86" i="6"/>
  <c r="P87" i="6"/>
  <c r="P88" i="6"/>
  <c r="P89" i="6"/>
  <c r="P90" i="6"/>
  <c r="P91" i="6"/>
  <c r="P92" i="6"/>
  <c r="P93" i="6"/>
  <c r="P94" i="6"/>
  <c r="P95" i="6"/>
  <c r="P96" i="6"/>
  <c r="P97" i="6"/>
  <c r="P98" i="6"/>
  <c r="P99" i="6"/>
  <c r="P100" i="6"/>
  <c r="P101" i="6"/>
  <c r="P102" i="6"/>
  <c r="P103" i="6"/>
  <c r="P105" i="6"/>
  <c r="P116" i="6"/>
  <c r="P3" i="6"/>
  <c r="P14" i="6"/>
  <c r="P19" i="6"/>
  <c r="P51" i="6"/>
  <c r="P82" i="6"/>
  <c r="P118" i="6"/>
  <c r="P119" i="6"/>
  <c r="P110" i="6"/>
  <c r="P163" i="6"/>
  <c r="P122" i="6"/>
  <c r="P123" i="6"/>
  <c r="P124" i="6"/>
  <c r="P125" i="6"/>
  <c r="P126" i="6"/>
  <c r="P153" i="6"/>
  <c r="P127" i="6"/>
  <c r="P128" i="6"/>
  <c r="P155" i="6"/>
  <c r="P156" i="6"/>
  <c r="P150" i="6"/>
  <c r="P130" i="6"/>
  <c r="P131" i="6"/>
  <c r="P132" i="6"/>
  <c r="P133" i="6"/>
  <c r="P157" i="6"/>
  <c r="P135" i="6"/>
  <c r="P136" i="6"/>
  <c r="P158" i="6"/>
  <c r="P138" i="6"/>
  <c r="P137" i="6"/>
  <c r="P139" i="6"/>
  <c r="P140" i="6"/>
  <c r="P141" i="6"/>
  <c r="P117" i="6"/>
  <c r="P142" i="6"/>
  <c r="P143" i="6"/>
  <c r="P159" i="6"/>
  <c r="P144" i="6"/>
  <c r="N145" i="6"/>
  <c r="O145" i="6"/>
  <c r="P146" i="6"/>
  <c r="P148" i="6"/>
  <c r="P149" i="6"/>
  <c r="P161" i="6"/>
  <c r="P165" i="6"/>
  <c r="P166" i="6"/>
  <c r="P167" i="6"/>
  <c r="P168" i="6"/>
  <c r="P169" i="6"/>
  <c r="P170" i="6"/>
  <c r="P189" i="6"/>
  <c r="P171" i="6"/>
  <c r="P172" i="6"/>
  <c r="P173" i="6"/>
  <c r="P174" i="6"/>
  <c r="P175" i="6"/>
  <c r="P176" i="6"/>
  <c r="P177" i="6"/>
  <c r="P178" i="6"/>
  <c r="P180" i="6"/>
  <c r="P181" i="6"/>
  <c r="P182" i="6"/>
  <c r="P183" i="6"/>
  <c r="P184" i="6"/>
  <c r="P185" i="6"/>
  <c r="P186" i="6"/>
  <c r="P187" i="6"/>
  <c r="P188" i="6"/>
  <c r="P2" i="6"/>
  <c r="Q2" i="6" s="1"/>
  <c r="P107" i="6"/>
  <c r="P106" i="6"/>
  <c r="P81" i="6"/>
  <c r="L261" i="6"/>
  <c r="L160" i="6"/>
  <c r="U2" i="6"/>
  <c r="L263" i="6" l="1"/>
  <c r="P151" i="6"/>
  <c r="Q151" i="6" s="1"/>
  <c r="R151" i="6" s="1"/>
  <c r="Q81" i="6"/>
  <c r="R81" i="6" s="1"/>
  <c r="Q106" i="6"/>
  <c r="R106" i="6" s="1"/>
  <c r="Q107" i="6"/>
  <c r="R107" i="6" s="1"/>
  <c r="R2" i="6"/>
  <c r="Q188" i="6"/>
  <c r="R188" i="6" s="1"/>
  <c r="Q187" i="6"/>
  <c r="R187" i="6" s="1"/>
  <c r="Q186" i="6"/>
  <c r="R186" i="6" s="1"/>
  <c r="Q185" i="6"/>
  <c r="R185" i="6" s="1"/>
  <c r="Q184" i="6"/>
  <c r="R184" i="6" s="1"/>
  <c r="Q183" i="6"/>
  <c r="R183" i="6" s="1"/>
  <c r="Q182" i="6"/>
  <c r="R182" i="6" s="1"/>
  <c r="Q181" i="6"/>
  <c r="R181" i="6" s="1"/>
  <c r="Q180" i="6"/>
  <c r="R180" i="6" s="1"/>
  <c r="Q178" i="6"/>
  <c r="R178" i="6" s="1"/>
  <c r="Q177" i="6"/>
  <c r="R177" i="6" s="1"/>
  <c r="Q176" i="6"/>
  <c r="R176" i="6" s="1"/>
  <c r="Q175" i="6"/>
  <c r="R175" i="6" s="1"/>
  <c r="Q174" i="6"/>
  <c r="R174" i="6" s="1"/>
  <c r="Q173" i="6"/>
  <c r="R173" i="6" s="1"/>
  <c r="Q172" i="6"/>
  <c r="R172" i="6" s="1"/>
  <c r="Q171" i="6"/>
  <c r="R171" i="6" s="1"/>
  <c r="Q189" i="6"/>
  <c r="R189" i="6" s="1"/>
  <c r="Q170" i="6"/>
  <c r="R170" i="6" s="1"/>
  <c r="Q169" i="6"/>
  <c r="R169" i="6" s="1"/>
  <c r="Q168" i="6"/>
  <c r="R168" i="6" s="1"/>
  <c r="Q167" i="6"/>
  <c r="R167" i="6" s="1"/>
  <c r="Q166" i="6"/>
  <c r="R166" i="6" s="1"/>
  <c r="Q165" i="6"/>
  <c r="R165" i="6" s="1"/>
  <c r="Q161" i="6"/>
  <c r="Q149" i="6"/>
  <c r="R149" i="6" s="1"/>
  <c r="Q148" i="6"/>
  <c r="R148" i="6" s="1"/>
  <c r="Q146" i="6"/>
  <c r="R146" i="6" s="1"/>
  <c r="Q144" i="6"/>
  <c r="R144" i="6" s="1"/>
  <c r="Q159" i="6"/>
  <c r="R159" i="6" s="1"/>
  <c r="Q143" i="6"/>
  <c r="R143" i="6" s="1"/>
  <c r="Q142" i="6"/>
  <c r="R142" i="6" s="1"/>
  <c r="Q117" i="6"/>
  <c r="R117" i="6" s="1"/>
  <c r="Q141" i="6"/>
  <c r="R141" i="6" s="1"/>
  <c r="Q140" i="6"/>
  <c r="R140" i="6" s="1"/>
  <c r="Q139" i="6"/>
  <c r="R139" i="6" s="1"/>
  <c r="Q137" i="6"/>
  <c r="R137" i="6" s="1"/>
  <c r="Q138" i="6"/>
  <c r="R138" i="6" s="1"/>
  <c r="Q158" i="6"/>
  <c r="R158" i="6" s="1"/>
  <c r="Q136" i="6"/>
  <c r="R136" i="6" s="1"/>
  <c r="Q135" i="6"/>
  <c r="R135" i="6" s="1"/>
  <c r="Q157" i="6"/>
  <c r="R157" i="6" s="1"/>
  <c r="Q133" i="6"/>
  <c r="R133" i="6" s="1"/>
  <c r="Q132" i="6"/>
  <c r="R132" i="6" s="1"/>
  <c r="Q131" i="6"/>
  <c r="R131" i="6" s="1"/>
  <c r="Q130" i="6"/>
  <c r="R130" i="6" s="1"/>
  <c r="Q150" i="6"/>
  <c r="R150" i="6" s="1"/>
  <c r="Q156" i="6"/>
  <c r="R156" i="6" s="1"/>
  <c r="Q155" i="6"/>
  <c r="R155" i="6" s="1"/>
  <c r="Q128" i="6"/>
  <c r="R128" i="6" s="1"/>
  <c r="Q127" i="6"/>
  <c r="R127" i="6" s="1"/>
  <c r="Q153" i="6"/>
  <c r="R153" i="6" s="1"/>
  <c r="Q126" i="6"/>
  <c r="R126" i="6" s="1"/>
  <c r="Q125" i="6"/>
  <c r="R125" i="6" s="1"/>
  <c r="Q124" i="6"/>
  <c r="R124" i="6" s="1"/>
  <c r="Q123" i="6"/>
  <c r="R123" i="6" s="1"/>
  <c r="Q122" i="6"/>
  <c r="Q163" i="6"/>
  <c r="R163" i="6" s="1"/>
  <c r="Q110" i="6"/>
  <c r="R110" i="6" s="1"/>
  <c r="Q119" i="6"/>
  <c r="R119" i="6" s="1"/>
  <c r="Q118" i="6"/>
  <c r="R118" i="6" s="1"/>
  <c r="Q82" i="6"/>
  <c r="R82" i="6" s="1"/>
  <c r="Q51" i="6"/>
  <c r="R51" i="6" s="1"/>
  <c r="Q19" i="6"/>
  <c r="R19" i="6" s="1"/>
  <c r="R18" i="6"/>
  <c r="Q14" i="6"/>
  <c r="R14" i="6" s="1"/>
  <c r="Q3" i="6"/>
  <c r="R3" i="6" s="1"/>
  <c r="Q116" i="6"/>
  <c r="R116" i="6" s="1"/>
  <c r="Q105" i="6"/>
  <c r="R105" i="6" s="1"/>
  <c r="Q103" i="6"/>
  <c r="R103" i="6" s="1"/>
  <c r="Q102" i="6"/>
  <c r="R102" i="6" s="1"/>
  <c r="Q101" i="6"/>
  <c r="R101" i="6" s="1"/>
  <c r="Q100" i="6"/>
  <c r="R100" i="6" s="1"/>
  <c r="Q99" i="6"/>
  <c r="R99" i="6" s="1"/>
  <c r="Q98" i="6"/>
  <c r="R98" i="6" s="1"/>
  <c r="Q97" i="6"/>
  <c r="R97" i="6" s="1"/>
  <c r="Q96" i="6"/>
  <c r="R96" i="6" s="1"/>
  <c r="Q95" i="6"/>
  <c r="R95" i="6" s="1"/>
  <c r="Q94" i="6"/>
  <c r="R94" i="6" s="1"/>
  <c r="Q93" i="6"/>
  <c r="R93" i="6" s="1"/>
  <c r="Q92" i="6"/>
  <c r="R92" i="6" s="1"/>
  <c r="Q91" i="6"/>
  <c r="R91" i="6" s="1"/>
  <c r="Q90" i="6"/>
  <c r="R90" i="6" s="1"/>
  <c r="Q89" i="6"/>
  <c r="R89" i="6" s="1"/>
  <c r="Q88" i="6"/>
  <c r="R88" i="6" s="1"/>
  <c r="Q87" i="6"/>
  <c r="R87" i="6" s="1"/>
  <c r="Q86" i="6"/>
  <c r="R86" i="6" s="1"/>
  <c r="Q85" i="6"/>
  <c r="R85" i="6" s="1"/>
  <c r="Q84" i="6"/>
  <c r="R84" i="6" s="1"/>
  <c r="Q83" i="6"/>
  <c r="R83" i="6" s="1"/>
  <c r="Q114" i="6"/>
  <c r="R114" i="6" s="1"/>
  <c r="Q80" i="6"/>
  <c r="R80" i="6" s="1"/>
  <c r="Q79" i="6"/>
  <c r="R79" i="6" s="1"/>
  <c r="Q78" i="6"/>
  <c r="R78" i="6" s="1"/>
  <c r="Q77" i="6"/>
  <c r="R77" i="6" s="1"/>
  <c r="Q76" i="6"/>
  <c r="R76" i="6" s="1"/>
  <c r="Q75" i="6"/>
  <c r="R75" i="6" s="1"/>
  <c r="Q74" i="6"/>
  <c r="R74" i="6" s="1"/>
  <c r="Q73" i="6"/>
  <c r="R73" i="6" s="1"/>
  <c r="Q72" i="6"/>
  <c r="R72" i="6" s="1"/>
  <c r="Q71" i="6"/>
  <c r="R71" i="6" s="1"/>
  <c r="Q70" i="6"/>
  <c r="R70" i="6" s="1"/>
  <c r="Q69" i="6"/>
  <c r="R69" i="6" s="1"/>
  <c r="Q68" i="6"/>
  <c r="R68" i="6" s="1"/>
  <c r="Q64" i="6"/>
  <c r="R64" i="6" s="1"/>
  <c r="Q62" i="6"/>
  <c r="R62" i="6" s="1"/>
  <c r="Q60" i="6"/>
  <c r="R60" i="6" s="1"/>
  <c r="Q59" i="6"/>
  <c r="R59" i="6" s="1"/>
  <c r="Q58" i="6"/>
  <c r="R58" i="6" s="1"/>
  <c r="Q57" i="6"/>
  <c r="R57" i="6" s="1"/>
  <c r="Q56" i="6"/>
  <c r="R56" i="6" s="1"/>
  <c r="Q55" i="6"/>
  <c r="R55" i="6" s="1"/>
  <c r="Q54" i="6"/>
  <c r="R54" i="6" s="1"/>
  <c r="Q53" i="6"/>
  <c r="R53" i="6" s="1"/>
  <c r="Q52" i="6"/>
  <c r="R52" i="6" s="1"/>
  <c r="Q50" i="6"/>
  <c r="R50" i="6" s="1"/>
  <c r="Q49" i="6"/>
  <c r="R49" i="6" s="1"/>
  <c r="Q48" i="6"/>
  <c r="R48" i="6" s="1"/>
  <c r="Q47" i="6"/>
  <c r="R47" i="6" s="1"/>
  <c r="Q46" i="6"/>
  <c r="R46" i="6" s="1"/>
  <c r="Q45" i="6"/>
  <c r="R45" i="6" s="1"/>
  <c r="Q44" i="6"/>
  <c r="R44" i="6" s="1"/>
  <c r="Q43" i="6"/>
  <c r="R43" i="6" s="1"/>
  <c r="Q42" i="6"/>
  <c r="R42" i="6" s="1"/>
  <c r="Q41" i="6"/>
  <c r="R41" i="6" s="1"/>
  <c r="Q40" i="6"/>
  <c r="R40" i="6" s="1"/>
  <c r="Q39" i="6"/>
  <c r="R39" i="6" s="1"/>
  <c r="Q38" i="6"/>
  <c r="R38" i="6" s="1"/>
  <c r="Q37" i="6"/>
  <c r="R37" i="6" s="1"/>
  <c r="Q36" i="6"/>
  <c r="R36" i="6" s="1"/>
  <c r="Q35" i="6"/>
  <c r="R35" i="6" s="1"/>
  <c r="Q34" i="6"/>
  <c r="R34" i="6" s="1"/>
  <c r="Q33" i="6"/>
  <c r="R33" i="6" s="1"/>
  <c r="Q32" i="6"/>
  <c r="R32" i="6" s="1"/>
  <c r="Q31" i="6"/>
  <c r="R31" i="6" s="1"/>
  <c r="Q30" i="6"/>
  <c r="R30" i="6" s="1"/>
  <c r="Q29" i="6"/>
  <c r="R29" i="6" s="1"/>
  <c r="Q28" i="6"/>
  <c r="R28" i="6" s="1"/>
  <c r="Q27" i="6"/>
  <c r="Q26" i="6"/>
  <c r="R26" i="6" s="1"/>
  <c r="Q25" i="6"/>
  <c r="R25" i="6" s="1"/>
  <c r="Q24" i="6"/>
  <c r="R24" i="6" s="1"/>
  <c r="Q23" i="6"/>
  <c r="R23" i="6" s="1"/>
  <c r="Q22" i="6"/>
  <c r="R22" i="6" s="1"/>
  <c r="Q21" i="6"/>
  <c r="R21" i="6" s="1"/>
  <c r="Q20" i="6"/>
  <c r="R20" i="6" s="1"/>
  <c r="Q17" i="6"/>
  <c r="R17" i="6" s="1"/>
  <c r="Q16" i="6"/>
  <c r="R16" i="6" s="1"/>
  <c r="Q13" i="6"/>
  <c r="R13" i="6" s="1"/>
  <c r="Q11" i="6"/>
  <c r="R11" i="6" s="1"/>
  <c r="Q10" i="6"/>
  <c r="R10" i="6" s="1"/>
  <c r="Q9" i="6"/>
  <c r="R9" i="6" s="1"/>
  <c r="Q8" i="6"/>
  <c r="R8" i="6" s="1"/>
  <c r="Q7" i="6"/>
  <c r="R7" i="6" s="1"/>
  <c r="Q6" i="6"/>
  <c r="R6" i="6" s="1"/>
  <c r="Q5" i="6"/>
  <c r="R5" i="6" s="1"/>
  <c r="Q4" i="6"/>
  <c r="R4" i="6" s="1"/>
  <c r="P145" i="6"/>
  <c r="U3" i="6"/>
  <c r="R122" i="6" l="1"/>
  <c r="R161" i="6"/>
  <c r="R27" i="6"/>
  <c r="Q145" i="6"/>
  <c r="R145" i="6" l="1"/>
  <c r="P206" i="6" l="1"/>
  <c r="Q206" i="6"/>
  <c r="R206" i="6"/>
  <c r="P244" i="6"/>
  <c r="Q244" i="6"/>
  <c r="R244" i="6"/>
  <c r="P164" i="6"/>
  <c r="Q164" i="6"/>
  <c r="R164" i="6"/>
  <c r="P147" i="6"/>
  <c r="Q147" i="6"/>
  <c r="R147" i="6"/>
  <c r="P65" i="6"/>
  <c r="Q65" i="6"/>
  <c r="R65" i="6"/>
  <c r="P12" i="6"/>
  <c r="Q12" i="6"/>
  <c r="R12" i="6" s="1"/>
  <c r="Q121" i="6"/>
  <c r="R121" i="6"/>
  <c r="P134" i="6"/>
  <c r="Q134" i="6"/>
  <c r="R134" i="6" s="1"/>
  <c r="Q160" i="6"/>
  <c r="R160" i="6"/>
  <c r="M63" i="6"/>
  <c r="N63" i="6"/>
  <c r="O63" i="6"/>
  <c r="P63" i="6"/>
  <c r="M206" i="6"/>
  <c r="N206" i="6"/>
  <c r="O206" i="6"/>
  <c r="M244" i="6"/>
  <c r="N244" i="6"/>
  <c r="O244" i="6"/>
  <c r="O164" i="6"/>
  <c r="N164" i="6"/>
  <c r="M164" i="6"/>
  <c r="O162" i="6"/>
  <c r="N162" i="6"/>
  <c r="M162" i="6"/>
  <c r="O147" i="6"/>
  <c r="N147" i="6"/>
  <c r="M147" i="6"/>
  <c r="O134" i="6"/>
  <c r="N134" i="6"/>
  <c r="M134" i="6"/>
  <c r="P104" i="6"/>
  <c r="O104" i="6"/>
  <c r="N104" i="6"/>
  <c r="M104" i="6"/>
  <c r="O65" i="6"/>
  <c r="N65" i="6"/>
  <c r="M65" i="6"/>
  <c r="O18" i="6"/>
  <c r="N18" i="6"/>
  <c r="M18" i="6"/>
  <c r="P15" i="6"/>
  <c r="O15" i="6"/>
  <c r="N15" i="6"/>
  <c r="M15" i="6"/>
  <c r="O12" i="6"/>
  <c r="N12" i="6"/>
  <c r="M12" i="6"/>
  <c r="P18" i="6"/>
  <c r="P162" i="6"/>
  <c r="Q162" i="6"/>
  <c r="R162" i="6" s="1"/>
  <c r="Q261" i="6" l="1"/>
  <c r="Q263" i="6" s="1"/>
  <c r="R261" i="6"/>
  <c r="R263" i="6" s="1"/>
</calcChain>
</file>

<file path=xl/sharedStrings.xml><?xml version="1.0" encoding="utf-8"?>
<sst xmlns="http://schemas.openxmlformats.org/spreadsheetml/2006/main" count="2123" uniqueCount="803">
  <si>
    <t>Lp.</t>
  </si>
  <si>
    <t>Hufiec</t>
  </si>
  <si>
    <t>Kategoria</t>
  </si>
  <si>
    <t>Rodzaj materiału</t>
  </si>
  <si>
    <t>Opis</t>
  </si>
  <si>
    <t>Miara ilości</t>
  </si>
  <si>
    <t>Ilość</t>
  </si>
  <si>
    <t>Cena jednostkowa</t>
  </si>
  <si>
    <t>suma netto</t>
  </si>
  <si>
    <t>stawka VAT</t>
  </si>
  <si>
    <t>wartość VAT</t>
  </si>
  <si>
    <t>suma brutto</t>
  </si>
  <si>
    <t>SUMA ESTYMOWANA</t>
  </si>
  <si>
    <t>RÓŻNICA CAŁOŚCIOWA</t>
  </si>
  <si>
    <t>ŚRODKI DO DYSPOZYCJI</t>
  </si>
  <si>
    <t>1.</t>
  </si>
  <si>
    <t>Stargard</t>
  </si>
  <si>
    <t>plastyczne</t>
  </si>
  <si>
    <t>Balony</t>
  </si>
  <si>
    <t>balon gumowy, mix kolorów, opakowanie 100 sztuk</t>
  </si>
  <si>
    <t>sztuka</t>
  </si>
  <si>
    <t>Suma</t>
  </si>
  <si>
    <t>2.</t>
  </si>
  <si>
    <t>Bibuła</t>
  </si>
  <si>
    <t>bibuła marszczona, różnokolorowa - zestaw 10 kolorów</t>
  </si>
  <si>
    <t>zestaw</t>
  </si>
  <si>
    <t>3.</t>
  </si>
  <si>
    <t>Blok techniczny</t>
  </si>
  <si>
    <t>blok techniczny formatu A3, biały, 10 kartek</t>
  </si>
  <si>
    <t>4.</t>
  </si>
  <si>
    <t>blok techniczny formatu A4, biały, 10 kartek</t>
  </si>
  <si>
    <t>5.</t>
  </si>
  <si>
    <t>blok techniczny formatu A3, kolorowe kartki, 10 kartek</t>
  </si>
  <si>
    <t>6.</t>
  </si>
  <si>
    <t>blok techniczny formatu A4, kolorowe kartki, 10 kartek</t>
  </si>
  <si>
    <t>7.</t>
  </si>
  <si>
    <t>Długopis</t>
  </si>
  <si>
    <t>długopis automatyczny z wymiennym wkładem żelowym – kolor czarny</t>
  </si>
  <si>
    <t>8.</t>
  </si>
  <si>
    <t>długopis automatyczny z wymiennym wkładem żelowym – kolor czerwony</t>
  </si>
  <si>
    <t>9.</t>
  </si>
  <si>
    <t>długopis automatyczny z wymiennym wkładem żelowym – kolor zielony</t>
  </si>
  <si>
    <t>10.</t>
  </si>
  <si>
    <t>długopis automatyczny z wymiennym wkładem żelowym – kolor niebieski</t>
  </si>
  <si>
    <t>11.</t>
  </si>
  <si>
    <t>Druciki kolorowe</t>
  </si>
  <si>
    <t>miękkie, łatwe do modelowania druciki, różne kolory, 100 sztuk w zestawie</t>
  </si>
  <si>
    <t>12.</t>
  </si>
  <si>
    <t>Dziurkacz</t>
  </si>
  <si>
    <t>dziurkuje do 20 kartek, średnica otworu: 6 mm, rozstaw otworów: 80 mm, pojemnik na ścinki, wskaźnik środka strony, ogranicznik do formatów </t>
  </si>
  <si>
    <t>13.</t>
  </si>
  <si>
    <t>Dziurkacze ozdobne</t>
  </si>
  <si>
    <t>dziurkacze służące do wycinania różnych wzorów, 1,6 cm</t>
  </si>
  <si>
    <t>14.</t>
  </si>
  <si>
    <t>Farby</t>
  </si>
  <si>
    <t>farby akwarelowe, nietoksyczne, różne kolory</t>
  </si>
  <si>
    <t>15.</t>
  </si>
  <si>
    <t>farby plakatowe, nietoksyczne, różne kolory</t>
  </si>
  <si>
    <t>16.</t>
  </si>
  <si>
    <t>farby akrylowe, nietoksyczne, różne kolory</t>
  </si>
  <si>
    <t>17.</t>
  </si>
  <si>
    <t>Farby – tempery</t>
  </si>
  <si>
    <t>farby tempery na bazie wody w butelkach 0,5 litra, co najmniej 6 różnych kolorów</t>
  </si>
  <si>
    <t>18.</t>
  </si>
  <si>
    <t>Filc miękki kolorowy</t>
  </si>
  <si>
    <t>zestaw różnokolorowych arkuszy miękkiego filcu, różne kolory, wymiary 20 x 30 cm, grubość 1 mm, 10 arkuszy w zestawie</t>
  </si>
  <si>
    <t>19.</t>
  </si>
  <si>
    <t>Flamastry</t>
  </si>
  <si>
    <t>flamastry nietoksyczne, łatwo zmywalne – opakowanie 24 kolory</t>
  </si>
  <si>
    <t>opakowanie</t>
  </si>
  <si>
    <t>20.</t>
  </si>
  <si>
    <t>Folia do laminowania</t>
  </si>
  <si>
    <t>folia do laminowania z zaokrąglonymi rogami, błyszcząca, bezbarwna, format A6 – opakowanie 100 sztuk</t>
  </si>
  <si>
    <t>21.</t>
  </si>
  <si>
    <t>folia do laminowania z zaokrąglonymi rogami, błyszcząca, bezbarwna, format A5 – opakowanie 100 sztuk</t>
  </si>
  <si>
    <t>22.</t>
  </si>
  <si>
    <t>folia do laminowania z zaokrąglonymi rogami, błyszcząca, bezbarwna, format A4 – opakowanie 100 sztuk</t>
  </si>
  <si>
    <t>23.</t>
  </si>
  <si>
    <t>folia do laminowania z zaokrąglonymi rogami, błyszcząca, bezbarwna, format A3 – opakowanie 100 sztuk</t>
  </si>
  <si>
    <t>24.</t>
  </si>
  <si>
    <t>Gumka do zmazywania</t>
  </si>
  <si>
    <t>nie brudząca papieru gumka do zmazywania ołówków grafitowych i kredek ołówkowych</t>
  </si>
  <si>
    <t>25.</t>
  </si>
  <si>
    <t>Kartki samoprzylepne</t>
  </si>
  <si>
    <t>kartki samoprzylepne w kostce, różne kolory, rozmiar 75x75 mm</t>
  </si>
  <si>
    <t>26.</t>
  </si>
  <si>
    <t>Klej do papieru</t>
  </si>
  <si>
    <t>klej do papieru w sztyfcie z zatyczką, niebrudzący, zmywalny, nietoksyczny, masa min. 25 g</t>
  </si>
  <si>
    <t>27.</t>
  </si>
  <si>
    <t>Koperty</t>
  </si>
  <si>
    <t>koperta w kolorze białym, samoklejąca, format C6, opakowanie 100 sztuk,</t>
  </si>
  <si>
    <t>28.</t>
  </si>
  <si>
    <t>koperta w kolorze białym, samoklejąca, format B5, opakowanie 100 sztuk</t>
  </si>
  <si>
    <t>29.</t>
  </si>
  <si>
    <t>koperta w kolorze białym, samoklejąca, format A4, opakowanie 100 sztuk</t>
  </si>
  <si>
    <t>30.</t>
  </si>
  <si>
    <t>Koszulki na dokumenty</t>
  </si>
  <si>
    <t>obwoluta na dokumenty, krystaliczna, format A4, opakowanie 100 sztuk</t>
  </si>
  <si>
    <t>31.</t>
  </si>
  <si>
    <t>Kreda</t>
  </si>
  <si>
    <t>małopyląca kreda, kolor biały, przeznaczona do pisania i rysowania, opakowanie 100 sztuk</t>
  </si>
  <si>
    <t>32.</t>
  </si>
  <si>
    <t>małopyląca kreda, mix kolorów, przeznaczona do pisania i rysowania, opakowanie 100 sztuk</t>
  </si>
  <si>
    <t>33.</t>
  </si>
  <si>
    <t>Kredki</t>
  </si>
  <si>
    <t>kredki drewniane z możliwością temperowania zwykłą temperówką – opakowanie 24 kolory</t>
  </si>
  <si>
    <t>34.</t>
  </si>
  <si>
    <t>Marker</t>
  </si>
  <si>
    <t>marker permanentny, końcówka okrągła, kolor czarny</t>
  </si>
  <si>
    <t>35.</t>
  </si>
  <si>
    <t>marker permanentny, końcówka okrągła, kolor czerwony</t>
  </si>
  <si>
    <t>36.</t>
  </si>
  <si>
    <t>marker permanentny, końcówka okrągła, kolor niebieski</t>
  </si>
  <si>
    <t>37.</t>
  </si>
  <si>
    <t>marker permanentny, końcówka okrągła, kolor zielony</t>
  </si>
  <si>
    <t>38.</t>
  </si>
  <si>
    <t>marker permanentny, końcówka ścięta, kolor czarny</t>
  </si>
  <si>
    <t>39.</t>
  </si>
  <si>
    <t>marker permanentny, końcówka ścięta, kolor czerwony</t>
  </si>
  <si>
    <t>40.</t>
  </si>
  <si>
    <t>marker permanentny, końcówka ścięta, kolor niebieski</t>
  </si>
  <si>
    <t>41.</t>
  </si>
  <si>
    <t>marker permanentny, końcówka ścięta, kolor zielony</t>
  </si>
  <si>
    <t>42.</t>
  </si>
  <si>
    <t>marker suchościeralny, z okrągłą końcówką, łatwo wymazywalny z tablicy, kolor czarny</t>
  </si>
  <si>
    <t>43.</t>
  </si>
  <si>
    <t>marker suchościeralny, z okrągłą końcówką, łatwo wymazywalny z tablicy, kolor czerwony</t>
  </si>
  <si>
    <t>44.</t>
  </si>
  <si>
    <t>marker suchościeralny, z okrągłą końcówką, łatwo wymazywalny z tablicy, kolor niebieski</t>
  </si>
  <si>
    <t>45.</t>
  </si>
  <si>
    <t>marker suchościeralny, z okrągłą końcówką, łatwo wymazywalny z tablicy, kolor zielony</t>
  </si>
  <si>
    <t>46.</t>
  </si>
  <si>
    <t>marker suchościeralny, ze ściętą końcówką, łatwo wymazywalny z tablicy, kolor czarny</t>
  </si>
  <si>
    <t>47.</t>
  </si>
  <si>
    <t>marker suchościeralny, ze ściętą końcówką, łatwo wymazywalny z tablicy, kolor czerwony</t>
  </si>
  <si>
    <t>48.</t>
  </si>
  <si>
    <t>marker suchościeralny, ze ściętą końcówką, łatwo wymazywalny z tablicy, kolor niebieski</t>
  </si>
  <si>
    <t>49.</t>
  </si>
  <si>
    <t>marker suchościeralny, ze ściętą końcówką, łatwo wymazywalny z tablicy, kolor zielony</t>
  </si>
  <si>
    <t>50.</t>
  </si>
  <si>
    <t>Modelina</t>
  </si>
  <si>
    <t>modelina przeznaczona do nauki modelowania, nietoksyczna, delikatna w dotyku, nieklejąca się do rąk, zestaw 6 kolorów</t>
  </si>
  <si>
    <t>51.</t>
  </si>
  <si>
    <t>Notesy </t>
  </si>
  <si>
    <t>notes w kratkę, brulion formatu A6 sztywna okładka, 96 kartek</t>
  </si>
  <si>
    <t>52.</t>
  </si>
  <si>
    <t>Nożyczki biurowe</t>
  </si>
  <si>
    <t>nożyczki biurowe o długości 15 cm, ostrze ze stali nierdzewnej, z gumową rączką</t>
  </si>
  <si>
    <t>53.</t>
  </si>
  <si>
    <t>Ołówki</t>
  </si>
  <si>
    <t>ołówki w oprawie z żywicy syntetycznej HB z możliwością temperowania zwykłą temperówką</t>
  </si>
  <si>
    <t>54.</t>
  </si>
  <si>
    <t>Papier do flipchartów</t>
  </si>
  <si>
    <t>blok papieru do flipchartu, rozmiar 100 x 65 cm, 50 arkuszy, papier gładki</t>
  </si>
  <si>
    <t>55.</t>
  </si>
  <si>
    <t>blok papieru do flipchartu, rozmiar 100 x 65 cm, 50 arkuszy, papier w kratkę</t>
  </si>
  <si>
    <t>56.</t>
  </si>
  <si>
    <t>Papier kolorowy samoprzylepny</t>
  </si>
  <si>
    <t>zeszyt papieru samoprzylepnego formatu A5, różne kolory, minimum 8 kolorów w zeszycie</t>
  </si>
  <si>
    <t>57.</t>
  </si>
  <si>
    <t>zeszyt papieru samoprzylepnego formatu A4, różne kolory, minimum 8 kolorów w zeszycie</t>
  </si>
  <si>
    <t>58.</t>
  </si>
  <si>
    <t>Papier ksero – format A3</t>
  </si>
  <si>
    <t>500 arkuszy papieru formatu A3, gramatura 80 g – kolor biały</t>
  </si>
  <si>
    <t>ryza</t>
  </si>
  <si>
    <t>59.</t>
  </si>
  <si>
    <t>500 arkuszy papieru formatu A3, gramatura 80 g – kolor czerwony</t>
  </si>
  <si>
    <t>500 arkuszy papieru formatu A3, gramatura 80 g – kolor błękitny</t>
  </si>
  <si>
    <t>61.</t>
  </si>
  <si>
    <t>500 arkuszy papieru formatu A3, gramatura 80 g – kolor niebieski</t>
  </si>
  <si>
    <t>500 arkuszy papieru formatu A3, gramatura 80 g – kolor jasnozielony</t>
  </si>
  <si>
    <t>63.</t>
  </si>
  <si>
    <t>500 arkuszy papieru formatu A3, gramatura 80 g – kolor zielony</t>
  </si>
  <si>
    <t>64.</t>
  </si>
  <si>
    <t>500 arkuszy papieru formatu A3, gramatura 80 g – kolor żółty</t>
  </si>
  <si>
    <t>500 arkuszy papieru formatu A3, gramatura 80 g – kolor pomarańczowy</t>
  </si>
  <si>
    <t>500 arkuszy papieru formatu A3, gramatura 80 g – kolor różowy</t>
  </si>
  <si>
    <t>67.</t>
  </si>
  <si>
    <t>papier formatu A3, gramatura 80 g – mix 10 kolorów</t>
  </si>
  <si>
    <t>68.</t>
  </si>
  <si>
    <t>Papier ksero – format A4</t>
  </si>
  <si>
    <t>500 arkuszy papieru formatu A4, gramatura 80 g – kolor biały</t>
  </si>
  <si>
    <t>69.</t>
  </si>
  <si>
    <t>500 arkuszy papieru formatu A4, gramatura 80 g – kolor czerwony</t>
  </si>
  <si>
    <t>70.</t>
  </si>
  <si>
    <t>500 arkuszy papieru formatu A4, gramatura 80 g – kolor błękitny</t>
  </si>
  <si>
    <t>71.</t>
  </si>
  <si>
    <t>500 arkuszy papieru formatu A4, gramatura 80 g – kolor niebieski</t>
  </si>
  <si>
    <t>72.</t>
  </si>
  <si>
    <t>500 arkuszy papieru formatu A4, gramatura 80 g – kolor jasnozielony</t>
  </si>
  <si>
    <t>73.</t>
  </si>
  <si>
    <t>500 arkuszy papieru formatu A4, gramatura 80 g – kolor zielony</t>
  </si>
  <si>
    <t>74.</t>
  </si>
  <si>
    <t>500 arkuszy papieru formatu A4, gramatura 80 g – kolor żółty</t>
  </si>
  <si>
    <t>75.</t>
  </si>
  <si>
    <t>500 arkuszy papieru formatu A4, gramatura 80 g – kolor pomarańczowy</t>
  </si>
  <si>
    <t>76.</t>
  </si>
  <si>
    <t>500 arkuszy papieru formatu A4, gramatura 80 g – kolor różowy</t>
  </si>
  <si>
    <t>77.</t>
  </si>
  <si>
    <t>papier formatu A4, gramatura 80 g – mix kolorów</t>
  </si>
  <si>
    <t>78.</t>
  </si>
  <si>
    <t>Papier pakowy</t>
  </si>
  <si>
    <t>papier pakowy w kolorze szarym, zwiany w belach – bela minimum 10 kg</t>
  </si>
  <si>
    <t>79.</t>
  </si>
  <si>
    <t>Papier wizytówkowy</t>
  </si>
  <si>
    <t>tłoczony papier o gramaturze 230 g/m2 do wydruku wizytówek, zaproszeń, certyfikatów itp. do zadruku w drukarkach atramentowych i laserowych, format A4, opakowanie 20 arkuszy</t>
  </si>
  <si>
    <t>80.</t>
  </si>
  <si>
    <t>Pędzle</t>
  </si>
  <si>
    <t>zestaw pędzli w różnych rozmiarach, zestaw obejmujący pędzle płaskie oraz okrągłe zestaw 30 szt.</t>
  </si>
  <si>
    <t>81.</t>
  </si>
  <si>
    <t>Plastelina</t>
  </si>
  <si>
    <t>plastelina przeznaczona do nauki modelowania, nietoksyczna, delikatna w dotyku, nie klejąca się do rąk, zestaw 6 kolorów, opakowanie 0,5kg</t>
  </si>
  <si>
    <t>82.</t>
  </si>
  <si>
    <t>Ręczniki papierowe</t>
  </si>
  <si>
    <t>ręczniki papierowe na rolce, minimum 2 warstwy, gramatura minimum 21 g/m2</t>
  </si>
  <si>
    <t>83.</t>
  </si>
  <si>
    <t>Segregator biurowy</t>
  </si>
  <si>
    <t>segregator dźwigniowy z dociskaczem, format A4, szerokość grzbietu 75 mm – kolor niebieski</t>
  </si>
  <si>
    <t>84.</t>
  </si>
  <si>
    <t>segregator dźwigniowy z dociskaczem, format A4, szerokość grzbietu 75 mm – kolor zielony</t>
  </si>
  <si>
    <t>85.</t>
  </si>
  <si>
    <t>segregator dźwigniowy z dociskaczem, format A4, szerokość grzbietu 75 mm – kolor czerwony</t>
  </si>
  <si>
    <t>86.</t>
  </si>
  <si>
    <t>segregator dźwigniowy z dociskaczem, format A4, szerokość grzbietu 75 mm – kolor żółty</t>
  </si>
  <si>
    <t>87.</t>
  </si>
  <si>
    <t>segregator dźwigniowy z dociskaczem, format A4, szerokość grzbietu 75 mm – kolor czarny</t>
  </si>
  <si>
    <t>88.</t>
  </si>
  <si>
    <t>segregator z dociskaczem, format A4, szerokość grzbietu 35 mm – kolor niebieski</t>
  </si>
  <si>
    <t>89.</t>
  </si>
  <si>
    <t>segregator z dociskaczem, format A4, szerokość grzbietu 35 mm – kolor zielony</t>
  </si>
  <si>
    <t>90.</t>
  </si>
  <si>
    <t>segregator z dociskaczem, format A4, szerokość grzbietu 35 mm – kolor czerwony</t>
  </si>
  <si>
    <t>91.</t>
  </si>
  <si>
    <t>segregator z dociskaczem, format A4, szerokość grzbietu 35 mm – kolor żółty</t>
  </si>
  <si>
    <t>92.</t>
  </si>
  <si>
    <t>segregator z dociskaczem, format A4, szerokość grzbietu 35 mm – kolor czarny</t>
  </si>
  <si>
    <t>93.</t>
  </si>
  <si>
    <t>Spinacze biurowe</t>
  </si>
  <si>
    <t>metalowe, srebrne spinacze biurowe, ułatwiające spinanie dokumentów, opakowanie min. 100 sztuk, 70mm</t>
  </si>
  <si>
    <t>94.</t>
  </si>
  <si>
    <t>Taśma samoprzylepna</t>
  </si>
  <si>
    <t>taśma samoprzylepna jednostronna o wysokiej przyczepności, pakowa</t>
  </si>
  <si>
    <t>95.</t>
  </si>
  <si>
    <t>taśma samoprzylepna dwustronna o wysokiej przyczepności</t>
  </si>
  <si>
    <t>96.</t>
  </si>
  <si>
    <t>Teczka papierowa</t>
  </si>
  <si>
    <t>teczka papierowa zamykana na gumkę – kolor zielony</t>
  </si>
  <si>
    <t>97.</t>
  </si>
  <si>
    <t>teczka papierowa zamykana na gumkę – kolor granatowy</t>
  </si>
  <si>
    <t>98.</t>
  </si>
  <si>
    <t>teczka papierowa zamykana na gumkę – kolor czerwony</t>
  </si>
  <si>
    <t>99.</t>
  </si>
  <si>
    <t>Teczki papierowe</t>
  </si>
  <si>
    <t>teczka papierowa zamykana na gumkę – kolor czarny</t>
  </si>
  <si>
    <t>100.</t>
  </si>
  <si>
    <t>teczka papierowa zamykana na gumkę – kolor żółty</t>
  </si>
  <si>
    <t>101.</t>
  </si>
  <si>
    <t>Temperówka</t>
  </si>
  <si>
    <t>temperówka na grube i cienkie kredki</t>
  </si>
  <si>
    <t>102.</t>
  </si>
  <si>
    <t>Zeszyty</t>
  </si>
  <si>
    <t>zeszyt w kratkę formatu A5, minimum 32 kartki, miękka okładka</t>
  </si>
  <si>
    <t>103.</t>
  </si>
  <si>
    <t>zeszyt w jedną linię formatu A5, minimum 32 kartki, miękka okładka</t>
  </si>
  <si>
    <t>104.</t>
  </si>
  <si>
    <t>Zszywki</t>
  </si>
  <si>
    <t>zszywki biurowe 24/6</t>
  </si>
  <si>
    <t>105.</t>
  </si>
  <si>
    <t>Balony wodne</t>
  </si>
  <si>
    <t>gumowe balony na wodę, w zestawie automat do napełniania, zestaw 555 sztuk, pakowane 15 automatów po 37 sztuk</t>
  </si>
  <si>
    <t>106.</t>
  </si>
  <si>
    <t>Balony na wode</t>
  </si>
  <si>
    <t>gumowe balony na wodę, mix kolorów, opakowanie 100 sztuk</t>
  </si>
  <si>
    <t>107.</t>
  </si>
  <si>
    <t>Przedłużacz</t>
  </si>
  <si>
    <t>Przedłużacz listwa zasilająca z wyłącznikami 1,5m, Popularny model listwy zasilającej z zabezpieczeniem przeciwprzepięciowym Rainbow 5 Pro, marki Esperanza. Charakteryzuje się świetnym stosunkiem ceny do jakości, oddzielnymi wyłącznikami dla każdego gniazda oraz ich kolorowymi oznaczeniami, ilość gniazd: 5
długość przewodu: 1,5m (H05VV-F 3x1mm2)
kolor: bialy
podświetlany wyłącznik: tak
napięcie znamionowe: 220-250V
prąd znamionowy: 10A
wymiary: ok. 300x80x35mm
przesłony gniazd zabezpieczające przed włożeniem innego przedmiotu niż wtyczka (np. przez dzieci)
zabezpieczenie przeciwprzepięciowe
maksymalny prąd impulsu: 6500A
maksymalny czas reakcji: 25ns
dla każdego gniazda oddzielny wyłącznik
uziemienie: tak
do użytku wewnętrznego</t>
  </si>
  <si>
    <t>108.</t>
  </si>
  <si>
    <t>PRZEDŁUŻACZ LISTWA ZASILAJĄCA WYŁĄCZNIK ON 5 WEJŚĆ, Bardzo praktyczna listwa/przedłużacz z 5 gniazdamiIdealna do akwariów, sprzętu RTV i AGD, sprzętów kuchennych itd.Listwa jest wyposażona w przełącznik on/off odcinający prąd wszystkim gniazdomGniazda posiadją uziemienieListwę można przykręcić, przykleić np. do ścianyDo użytku wewnętrznego</t>
  </si>
  <si>
    <t>109.</t>
  </si>
  <si>
    <t>baterie</t>
  </si>
  <si>
    <t xml:space="preserve">baterie do walkie-talkie  IXNN4002A IXNN4002B, TLKR T7 T8 T9 T60 T80, TLKR XTR446 4,8V 600mAh Nimh </t>
  </si>
  <si>
    <t>110.</t>
  </si>
  <si>
    <t xml:space="preserve">Laminator </t>
  </si>
  <si>
    <t>laminarka do dokumentów formatu A4 i mniejszych, zastosowanie w biurze, laminowanie na zimno i gorąco, laminowanie z prędkością min. 150 stron na minutę, obsługa folii o grubości 75-125 mic,</t>
  </si>
  <si>
    <t>111.</t>
  </si>
  <si>
    <t>laminator</t>
  </si>
  <si>
    <t>112.</t>
  </si>
  <si>
    <t>Laminator</t>
  </si>
  <si>
    <t>113.</t>
  </si>
  <si>
    <t>Mazaki</t>
  </si>
  <si>
    <t>pisaki, zestaw 10 kolorów, nietoksyczne</t>
  </si>
  <si>
    <t>brak w ogólnym zestawieniu - to te uzgadaniałam je przy wycenie z Krysia - blad ceny o nich był - to o ty mowiłam wczesniej / AsiaK</t>
  </si>
  <si>
    <t>114.</t>
  </si>
  <si>
    <t>WIELKOFORMATOWA GRA</t>
  </si>
  <si>
    <t>WIELKOFORMATOWA GRA PLANSZOWA XXL
świetnie sprawdzi się przy zabawie w szkole, przedszkolu, domu lub na zewnątrz. Idealna dla animatorów.
ZESTAW ZAWIERA
planszę z grą w rozmiarze 200x150cm
dużą plastikową kostkę (kolor może różnić się od przedstawionego na wizualizacji, nie ma możliwości wyboru koloru kości)
gra dodatkowo może być zaoczkowana (opcjonalnie) dzięki czemu z łatwością przymocujesz ją do podłoża
instrukcja dotycząca zasad gry</t>
  </si>
  <si>
    <t>115.</t>
  </si>
  <si>
    <t>Bibuła gładka</t>
  </si>
  <si>
    <t>bibuła płaska, gładka, szeroka paleta kolorowa, zestaw 50 sztuk, gramatura min. 23g/m2, jednostronnie woskowana</t>
  </si>
  <si>
    <t>116.</t>
  </si>
  <si>
    <t>Storycubes</t>
  </si>
  <si>
    <t>gra towarzyska, składająca się kości wyobraźni służących do tworzenia opowieści na podstawie widocznych obrazków, zestaw 9 kości zawierających różne obrazki, gra typu "Story Cubes"</t>
  </si>
  <si>
    <t>117.</t>
  </si>
  <si>
    <t>wypalarka</t>
  </si>
  <si>
    <t>wypalarka do drewna (pirograf), moc min. 20 W, temperatura min. 275°C, min. 6 końcówek</t>
  </si>
  <si>
    <t>szt</t>
  </si>
  <si>
    <t>duża różnica w cenie</t>
  </si>
  <si>
    <t>118.</t>
  </si>
  <si>
    <t xml:space="preserve">flaga Polski </t>
  </si>
  <si>
    <t>flaga Polski o wymiarze min. 70 x 112 cm, materiał poliester lub bawełna</t>
  </si>
  <si>
    <t>119.</t>
  </si>
  <si>
    <t xml:space="preserve">skoroszyt kolor </t>
  </si>
  <si>
    <t>skoroszyt, mix kolorów, PCV, format A4, opakowanie 10 sztuk, strona przednia transparentna, strona tylna kolorowa, dziurki do wpinania do segregatora, wymienny, dwustronnie zapisywalny pasek brzegowy</t>
  </si>
  <si>
    <t>kpl</t>
  </si>
  <si>
    <t>Razem</t>
  </si>
  <si>
    <t>sportowe</t>
  </si>
  <si>
    <t>bramka do unihokeja</t>
  </si>
  <si>
    <t>bramka do unihokeja o wymiarach min. 91 x 49 x 67 cm z palikami do przymocowania bramki</t>
  </si>
  <si>
    <t>chusta animacyjna (klanza)</t>
  </si>
  <si>
    <t>chusta animacyjna z poliestru, materiał miękki w dotyku, wytrzymały, podwójne szwy, kolory fioletowy, niebieski, zielony, żółty, pomarańczowy, czerwony, średnica chusty 4 metry, ilość uchwytów minimum 16</t>
  </si>
  <si>
    <t>drabinka gimnastyczna</t>
  </si>
  <si>
    <t>składana drabinka stalowa, stalowa linka 3mm, długość 10m</t>
  </si>
  <si>
    <t>guma do skakania</t>
  </si>
  <si>
    <t>elastyczna guma do skakania, rożne kolory, długość min. 2 m.</t>
  </si>
  <si>
    <t>gwiazdek</t>
  </si>
  <si>
    <t>gwizdek metalowy ze sznurkiem, kulka w środku</t>
  </si>
  <si>
    <t>hula – hop</t>
  </si>
  <si>
    <t>plastikowe koło hula – hop, średnica min. 50 cm</t>
  </si>
  <si>
    <t>kij do unihokeja</t>
  </si>
  <si>
    <t>plastikowy kij do unihokeja, długość bez łopatki min. 85 cm, podstawowe kolory</t>
  </si>
  <si>
    <t>koszulki gimnastyczne</t>
  </si>
  <si>
    <t>poliestrowe koszulki gimnastyczne zapinane na rzeczy, wymiary min. 50 x 60 cm</t>
  </si>
  <si>
    <t>latające koło (frisbee)</t>
  </si>
  <si>
    <t>latające koło wykonane z tworzywa sztucznego, średnica mi. 25 cm.</t>
  </si>
  <si>
    <t>lina</t>
  </si>
  <si>
    <t>lina bawełniana do ćwiczenia koordynacji ruchowej, długość min. 10 metrów, średnica min. 2 cm</t>
  </si>
  <si>
    <t>mini szczudła</t>
  </si>
  <si>
    <t>mini szczudła wykonane z tworzywa sztucznego, min. obciążenie 30 kg, wysokość min. 10 cm</t>
  </si>
  <si>
    <t>obręcze cyrkowe</t>
  </si>
  <si>
    <t>obręcze cyrkowe wykonane z giętkiego tworzywa sztucznego, średnica min. 24 cm</t>
  </si>
  <si>
    <t>pachołek sportowy</t>
  </si>
  <si>
    <t>pachołek sportowy wykonany z wytrzymałego tworzywa sztucznego, wysokość minimum 15 cm, podstawa minimum 10 cm, zastosowanie rekreacyjne</t>
  </si>
  <si>
    <t>piłka do skakania</t>
  </si>
  <si>
    <t>elastyczna piłka do ćwiczeń, wytrzymałość nacisku min. 120 kg., uchwyt do trzymania, podstawowe kolory, średnica min. 45 cm</t>
  </si>
  <si>
    <t>piłka do unihokeja</t>
  </si>
  <si>
    <t>plastikowa piłka przeznaczona do gry w unihokeja, wielkość min. 7 cm</t>
  </si>
  <si>
    <t>piłka sportowa – koszykówka</t>
  </si>
  <si>
    <t>piłka do piłki nożnej, materiał wykonania – sztuczna skóra, dętka, zastosowanie rekreacyjne, rozmiar standardowy, możliwość pompowania za pomocą wentyla</t>
  </si>
  <si>
    <t>piłka sportowa - piłka nożna</t>
  </si>
  <si>
    <t>piłka sportowa - siatkówka</t>
  </si>
  <si>
    <t>piłka do siatkówki, materiał wykonania – sztuczna skóra, dętka, zastosowanie rekreacyjne, rozmiar standardowy, możliwość pompowania za pomocą wentyla</t>
  </si>
  <si>
    <t>pompka do piłki</t>
  </si>
  <si>
    <t>aluminiowa pompka ręczna do piłek z wężykiem i igłą</t>
  </si>
  <si>
    <t>skakanka</t>
  </si>
  <si>
    <t>sznurkowa skakanka, długość min. 150 cm.</t>
  </si>
  <si>
    <t>szarfa gimnastyczna</t>
  </si>
  <si>
    <t>szarfa z taśmy, długość min. 120 cm, szerokość min. 3 cm, podstawowe kolory</t>
  </si>
  <si>
    <t>taśma elastyczna</t>
  </si>
  <si>
    <t>elastyczna taśma animacyjna wykonana z lateksu w podstawowych kolorach</t>
  </si>
  <si>
    <t>tunel animacyjny</t>
  </si>
  <si>
    <t>tunel animacyjny z wytrzymałego tworzywa sztucznego, średnica min. 45 cm, długość min. 200 cm.</t>
  </si>
  <si>
    <t>woreczek gimnastyczny</t>
  </si>
  <si>
    <t>woreczki gimnastyczne wypełnione ziarenkami grochu lub granulatem, wymiary min. 10 x 10 cm, podstawowe kolory</t>
  </si>
  <si>
    <t>worki do skakania</t>
  </si>
  <si>
    <t>worki do skakania z 2 uchwytami, różne kolory, wymiary min. 25x25x60 cm</t>
  </si>
  <si>
    <t>zestaw do badmintona</t>
  </si>
  <si>
    <t>zestaw do badmintona w pokrowcu, min. 2 aluminiowe paletki, min. 2 lotki</t>
  </si>
  <si>
    <t>zestaw do ping – ponga</t>
  </si>
  <si>
    <t>zestaw do gry w ping-ponga zawierający siatkę oraz dwie rakietki i min. 2 piłeczki</t>
  </si>
  <si>
    <t>zestaw slack-line </t>
  </si>
  <si>
    <t>taśma z tworzywa sztucznego o szerokości min. 2,5 cm przystosowana do uprawiania slackliningu</t>
  </si>
  <si>
    <t>Kostka z kieszeniami</t>
  </si>
  <si>
    <t>kolorowa kostka do gry wykonana z miękkiego winylu posiadająca transparentne kieszonki, do których można włożyć kartki z
obrazkami, wymiary kostki: 15 x 15 x 15 cm, maksymalne wymiary kieszonki na kartkę: 13 x 13 cm</t>
  </si>
  <si>
    <t>woreczki</t>
  </si>
  <si>
    <t>oni chcieli zestaw 6 sztuk</t>
  </si>
  <si>
    <t>Ringo</t>
  </si>
  <si>
    <t>gra zręcznościowa ringo, podstawa wykonana z drewna, obręcze wykonane ze sznurka</t>
  </si>
  <si>
    <t>Gwizdek płaski</t>
  </si>
  <si>
    <t>metalowy gwizdek z symbolem lilijki harcerskiej</t>
  </si>
  <si>
    <t>SKAKANKA 300CM, TURKUSOWY</t>
  </si>
  <si>
    <t>Klocki Słomki</t>
  </si>
  <si>
    <t>zestaw klocków słomek, różne kolory, opakowanie 800 elementów</t>
  </si>
  <si>
    <t xml:space="preserve">KOSTKA do Gry </t>
  </si>
  <si>
    <t>piankowe kostki do gry, zestaw 4 sztuki, kostki w 3 kolorach (żółty, niebieski, różowy), wymiary kostki: 7 x 7 x 7 cm</t>
  </si>
  <si>
    <t xml:space="preserve">palant </t>
  </si>
  <si>
    <t>zestaw do gry w palanta</t>
  </si>
  <si>
    <t>Piłka gumowa z kolcami</t>
  </si>
  <si>
    <t>gumowa piłka z wypustkami, tzw. kolcami, różne kolory, wykonana z wytrzymałego tworzywa gumowego, średnica napompowanej piłki do 23cm.</t>
  </si>
  <si>
    <t>Treewear</t>
  </si>
  <si>
    <t>taśma ochraniająca drzewo i taśmę przed przetarciami</t>
  </si>
  <si>
    <t>turystyczne</t>
  </si>
  <si>
    <t>apteczka</t>
  </si>
  <si>
    <t>apteczka osobista bez wyposażenia, możliwość przymocowania do paska lub plecaka, wymiary: szerokość min. 18 cm, wysokość min. 10 cm, głębokość min 12 cm, rozwijana podłużna komora, zamykana na zamek błyskawiczny</t>
  </si>
  <si>
    <t>butla gazowa</t>
  </si>
  <si>
    <t>jednorazowa butla gazowa o masie min. 240 g (kartusze)</t>
  </si>
  <si>
    <t>czajnik elektryczny</t>
  </si>
  <si>
    <t xml:space="preserve">czajnik elektryczny, materiał wykonania: stal nierdzewna, moc całkowita 1800 W, pojemność min. 1,8 litra, </t>
  </si>
  <si>
    <t>hamak</t>
  </si>
  <si>
    <t>hamak turystyczny, materiał: nylon, dopuszczalna waga użytkownika do 150 kg, pokrowiec</t>
  </si>
  <si>
    <t>karabińczyk</t>
  </si>
  <si>
    <t>karabińczyk stalowy o wymiarach 60 x 6 mm</t>
  </si>
  <si>
    <t>karimata</t>
  </si>
  <si>
    <t>mata do spania i siedzenia, antypoślizgowa, 2 warstwy pianki polietylenowej, wymiary: 50 x 180 cm, grubość: 1,2 cm</t>
  </si>
  <si>
    <t>kartusz gazowy</t>
  </si>
  <si>
    <t>kartusz gazowy na butan, gramatura 400 ml, zakres działania od – 3˚C do + 40˚C</t>
  </si>
  <si>
    <t>koc turystyczny - piknikowy</t>
  </si>
  <si>
    <t>koc turystyczny wyposażony w piankę i folię zapewniającą dobrą izolację od podłożą oraz wodoodporność, materiał – gówna warstwa polar, dolna warstwa pianka i folia aluminiowa, wymiary 200 x 200 cm</t>
  </si>
  <si>
    <t>kociołek</t>
  </si>
  <si>
    <t>aluminiowy garnek do gotowania posiłku na ogniu, pojemność min. 10 litrów, pokrywka z rączką, płaskie dno, łatwy w czyszczeniu, rozmiar 330 x 210 mm</t>
  </si>
  <si>
    <t>kompas</t>
  </si>
  <si>
    <t>kompas wykonany z plastiku z obrotową tarczą, średnica tarczy min. 45 mm, sznurek umożliwiający przywiązanie kompasu, igła zanurzona w cieczy</t>
  </si>
  <si>
    <t>krzesiwo</t>
  </si>
  <si>
    <t>trzpień krzesiwa wykonany ze stopu wymiary: długość całkowita min 100 mm, średnica trzpienia min. 8 mm, min. długość trzpienia: 70 mm</t>
  </si>
  <si>
    <t>krzesło turystyczne</t>
  </si>
  <si>
    <t>składane krzesło turystyczne, materiałowe siedzisko, wysokość 38 cm, materiał wykonania – stał, maksymalne obciążenie do 120 kg</t>
  </si>
  <si>
    <t>kuchenka turystyczna</t>
  </si>
  <si>
    <t>turystyczna kuchenka na kartusze gazowe</t>
  </si>
  <si>
    <t>lampka turystyczna</t>
  </si>
  <si>
    <t>lampka turystyczna z haczykiem umożliwiającym zawieszenie, wymiary min. 11 x 12 cm, zasilanie na baterie AA, źródło światła min 1.5 watt, 70 lumenów</t>
  </si>
  <si>
    <t>latarka</t>
  </si>
  <si>
    <t>latarka czołowa zawierająca min. 8 diod LED, czas pracy pomiędzy 30 a 100 h, moc światła do 50 lumenów, zasilanie bateriami AA,</t>
  </si>
  <si>
    <t>młotek</t>
  </si>
  <si>
    <t>młotek stolarski z drewnianym uchwytem, długość min. 32 cm</t>
  </si>
  <si>
    <t>nóż</t>
  </si>
  <si>
    <t>nóż harcerski w pokrowcu z możliwością przypięcia do paska, długość całkowita min. 22 cm, długość ostrza min. 11 cm maks. 14 cm</t>
  </si>
  <si>
    <t>pochodnia</t>
  </si>
  <si>
    <t>pochodnia ręczna z drewnianą rękojeścią, długość (z rękojeścią) min. 80 cm, czas palenia min. 45 min., maks. 60 minut</t>
  </si>
  <si>
    <t>przedłużacz</t>
  </si>
  <si>
    <t>listwa zasilająca z wyłącznikami, długość przewodu min. 1,5m, oddzielne wyłącznikami dla każdego gniazda, ilość gniazd min. 5, napięcie: 220-250V, przesłony gniazd zabezpieczające przed włożeniem innego przedmiotu niż wtyczka, zabezpieczenie przeciwprzepięciowe</t>
  </si>
  <si>
    <t>saperka</t>
  </si>
  <si>
    <t>saperka składana wykonana ze stali nierdzewnej, lub tworzywa ABS, składana na trzy, dwie krawędzie typu piła, pokrowiec ze szlufką, ostrze łopaty min. 21 x 15 cm, długość całkowita 56 cm, sługość po złożeniu 24 cm, waga do 1 kg.</t>
  </si>
  <si>
    <t>siekiera</t>
  </si>
  <si>
    <t>lekka siekiera do uniwersalnego zastosowania, głowica wykonana ze stali, uchwyt wykonany z drewna</t>
  </si>
  <si>
    <t>stół turystyczny</t>
  </si>
  <si>
    <t>składany stół turystyczny wykonany z aluminium, wymiary 120 x 60, wysokość min. 55 – 70 cm, blokady nóżek, blokady blatu</t>
  </si>
  <si>
    <t>śpiewnik</t>
  </si>
  <si>
    <t>śpiewnik zawierający piosenki harcerskie, patriotycznej, szanty i turystyczne, format A5, okładka twarda lub miękka</t>
  </si>
  <si>
    <t>śrubokręt</t>
  </si>
  <si>
    <t>śrubokręt metalowy z gumowym uchwytem i magnetyczną końcówką, rodzaj końcówki płaska</t>
  </si>
  <si>
    <t>śrubokręt metalowy z gumowym uchwytem i magnetyczną końcówką, rodzaj końcówki krzyżowa</t>
  </si>
  <si>
    <t>świeczki - tea light</t>
  </si>
  <si>
    <t>świeczka bezzapachowa koloru białego, średnica min. 38 mm, czas palenia min. 3 godziny, ilość w opakowaniu 100 sztuk</t>
  </si>
  <si>
    <t>trójnóg</t>
  </si>
  <si>
    <t>metalowy trójnóg do kociołka, zabezpieczony ognioodporną farbą, łańcuch do zawieszenia kociołka wraz z haczykiem, regulowana wysokość zawieszenia, wysokość min. 1 m, rozstaw trójnogu min. 160 cm,</t>
  </si>
  <si>
    <t>widelec ogniskowy</t>
  </si>
  <si>
    <t xml:space="preserve">widelec ogniskowy o długości minimum 90 cm, stal nierdzewna, nienagrzewający się uchwyt, zaostrzone zakończenie </t>
  </si>
  <si>
    <t xml:space="preserve">krzesiwo </t>
  </si>
  <si>
    <t>piła składana</t>
  </si>
  <si>
    <t>składana piła turystyczna, ostrze długości min. 18 cm.</t>
  </si>
  <si>
    <t xml:space="preserve">karimata składana </t>
  </si>
  <si>
    <t>mata do spania, składana w kształt prostokątu, antypoślizgowa, wymiary 180 cm x 50 cm, grubość  2 cm</t>
  </si>
  <si>
    <t xml:space="preserve">szt </t>
  </si>
  <si>
    <t xml:space="preserve">workoplecak zhp </t>
  </si>
  <si>
    <t>mały, poręczny plecaczek na sznurkach, łatwo składalny, zawiera duże logo ZHP oraz pasek odblaskowy</t>
  </si>
  <si>
    <t>śpiewnik ognik</t>
  </si>
  <si>
    <t>opaski odblaskowe</t>
  </si>
  <si>
    <t>opaska odblaskowa z metalową taśmą, zwijana, z nadrukowanym z logo ZHP</t>
  </si>
  <si>
    <t>sz</t>
  </si>
  <si>
    <t xml:space="preserve">lampka </t>
  </si>
  <si>
    <t>mocna, kompaktowa lampa turystyczna posiadająca conajmniej 3 diody LED, emitująca światło o mocy do 150 lumenów czas świecenia do 80 godzin, zasilana na baterie</t>
  </si>
  <si>
    <t xml:space="preserve">apteczka mini med. </t>
  </si>
  <si>
    <t>butelka pack-up</t>
  </si>
  <si>
    <t>składana butelka umożliwiająca złożenie na trzy czesci możliwe umycie w zmywarce i używanie w mikrofalówce</t>
  </si>
  <si>
    <t>latarka czołowa</t>
  </si>
  <si>
    <t>latarka czołowa świecąca mocą 110 lumenów, posiadająca diody w LED w kolorach białym i czerwonym, oraz conajmniej cztery tryby pracy,</t>
  </si>
  <si>
    <t xml:space="preserve">apteczka brelok </t>
  </si>
  <si>
    <t>podręczna apteczka z wyposażeniem posiadająca kółko do zamocowania przy pasku</t>
  </si>
  <si>
    <t xml:space="preserve">karmnik mini </t>
  </si>
  <si>
    <t>karmnik do samodzielny montażu zawierający wszystkie elementy potrzebne go jego złożenia</t>
  </si>
  <si>
    <t>budka dla ptaków</t>
  </si>
  <si>
    <t>drewniana budka dla ptaków zawierająca otwór do zamocowania np. na druciku lub patyku.</t>
  </si>
  <si>
    <t>kociołek 4 L</t>
  </si>
  <si>
    <t>tradycyjny, emaliowany kociołek węgierski do gotowania nad ogniskiem o pojemności 4 litrów</t>
  </si>
  <si>
    <t>kociołek 10 L</t>
  </si>
  <si>
    <t>tradycyjny, emaliowany kociołek węgierski do gotowania nad ogniskiem o pojemności 10 litrów</t>
  </si>
  <si>
    <t>namiot płachta biwakowa</t>
  </si>
  <si>
    <t xml:space="preserve">Lekka i wygodna w rozbijaniu płachta biwakowa Marabut Tarp do spania lub/i zadaszenia obozowiska. Kompaktowa po złożeniu i szybka w rozbijaniu. </t>
  </si>
  <si>
    <t>butelka aluminiowa</t>
  </si>
  <si>
    <t>aluminiowa butelka - bidon o pojemności 400ml., na butelce znajduje się wygrawerowane logo ZHP (zestaw 10 sztuk)</t>
  </si>
  <si>
    <t>czapka z logo</t>
  </si>
  <si>
    <t>czapka z daszkiem, rozmiar głowy od 15 do 23 cm z nadrukiem w rozmiarze 80 mm x 40 mm wykonanym technikom haftu komputerowego, kolor haftu zielony, pakiet 10 sztuk, kolor czarny</t>
  </si>
  <si>
    <t>apteczka plecakowa 10 l</t>
  </si>
  <si>
    <t>apteczka plecakowa z wyposażeniem, pojemność 10 litrów, przegródki na artykuły pierwszej pomocy, łatwo zmywalny materiału NYLON 210D, jednakomora posiadająća sześć kieszeni zamykanych klapką na rzep oraz dwie kieszenie z siatki, a także sześć uchwytów mocujących z taśmy gumowej, z przodu plecaka dwie taśmy mocujące, szelki profilowane, spinane pasem piersiowym,  gumową rączkę, “opiankowana”, zamykana na zamek błyskawiczny, kolor czerwony i granatowy</t>
  </si>
  <si>
    <t>bluza kangurka z logo drużyny</t>
  </si>
  <si>
    <t>bluza bawełniana typu kangurka, z możliwością naniesienia logo za pomocą haftu komputerowo, kolor bluz - szary lub ciemno szary</t>
  </si>
  <si>
    <t>bluza z nadrukiem- logo drużyny</t>
  </si>
  <si>
    <t>bluza bawełniana z możliwością naniesienia nadruku, wersja męska i damska</t>
  </si>
  <si>
    <t>kubek z logo drużyny</t>
  </si>
  <si>
    <t>komplet 48 sztuk kubków z nadrukiem oraz projektem graficznym zawartym w usłudze</t>
  </si>
  <si>
    <t>BRANSOLETKA</t>
  </si>
  <si>
    <t>bransoletka z imitacji malachitu, wykonana z kwarcu, na gumce, wymiar 15x25mm</t>
  </si>
  <si>
    <t>MOSKITIERA</t>
  </si>
  <si>
    <t>moskitiera chroniąca przed pełzającymi, biegającymi i latającymi owadami, posiadająca obręcz, którą można podwiesić na różnej wysokości, siatka została wykonana z wytrzymałego tworzywa sztucznego.</t>
  </si>
  <si>
    <t>rozstrzał cenowy jest mega duży, ale nikt inny nie zamawiał / olewamy &lt;AO&gt;</t>
  </si>
  <si>
    <t>namiot TIPI</t>
  </si>
  <si>
    <t>namiot dwunastoosobowy typu tipi, namiot posiadający wentylację w formie otworów z moskitierą oraz zasłaniane okna z PVC, wodoodporne, klejone szwy, namiot w zestawie futerałem</t>
  </si>
  <si>
    <t>Stargard ma 3 różne tipi, w różnych cenach, a u nas na zestawieniu są trzy, ale w jednej cenie</t>
  </si>
  <si>
    <t xml:space="preserve">głośnik mobilny, </t>
  </si>
  <si>
    <t>głośnik mobilny, posiadający wbudowany tuner FM</t>
  </si>
  <si>
    <t xml:space="preserve">apteczka i wkład uzupełnający </t>
  </si>
  <si>
    <t>apteczka typu "410" wraz z zestawem uzupełniającym, apteczka składająca się z ponad 60 elementów., w tym: kamizelki odblaskowej,  światła chemicznego, rurki ustno-gardłowa oraz ampułki soli fizjologicznej</t>
  </si>
  <si>
    <t>Krótkofalówki</t>
  </si>
  <si>
    <t>krótkofalówka obejmująca zakres częstotliwości: 136-174 oraz 400-520 mhz, zawierająca baterię 2800mAh oraz ładowarkę sieciową (zasilacz sieciowy i podstawka ładująca), posiadająca klips do paska oraz smycz, instrukcja obsługi w j. polskim, możliwość pracy w temperaturze od -20°C do + 60°C</t>
  </si>
  <si>
    <t>Głośnik</t>
  </si>
  <si>
    <t>głośnik przenośny z wodoodporną zewnętrzną obudową, posiadający wbudowany akumulator wystarczający na 6 godzin, łączność za pomocą Bluetooth, zasięg działania bluetooth do 10 metrów, funkcja zestawu głośnomówiącego</t>
  </si>
  <si>
    <t>Apteczka(2.czerwone, 1-granatowa)</t>
  </si>
  <si>
    <t>Miś harcerz</t>
  </si>
  <si>
    <t>Miś harcerz, Urocza maskotka harcerska, która może być wspaniałym prezentem dla harcerza bądź zucha, fantastyczny upominek harcerski, miś ubrany w mundur harcerski, misie mają różne kolory chust. Ich kolorystyka będzie losowa. </t>
  </si>
  <si>
    <t>60.</t>
  </si>
  <si>
    <t xml:space="preserve">Odblaski </t>
  </si>
  <si>
    <t>opaska odblaskowa regulowana na rzep, wykonana z folii odblaskowej PCV</t>
  </si>
  <si>
    <t>Noże karty</t>
  </si>
  <si>
    <t>kompaktowy nóż w kształcie karty kredytowej, rozmiar XL, ostrze pokryte jest teflonową powłoką, długość po rozłożeniu 14,5 cm, długość ostrza 7 cm, ostrze ze stali nierdzewnej, obudowa z tworzywa, kolor czarny</t>
  </si>
  <si>
    <t>62.</t>
  </si>
  <si>
    <t xml:space="preserve">Kompas mały z linijką </t>
  </si>
  <si>
    <t>kompas przeznaczony do biegów na orientację,  posiada linijkę</t>
  </si>
  <si>
    <t>Swiatła chemiczne zestaw (2xczerwony 2x niebieki 2x zielony)</t>
  </si>
  <si>
    <t>ŚWIATŁA CHEMICZNE MINI ZESTAW, estaw dziesięciu, małych świateł chemicznych.
Lightstick to wyjątkowe źródło światła, które nie
potrzebuje baterii czy ognia. Jest bardzo lekkie
oraz wydajne.
Wersja mini służy do oznaczenia przedmiotów, sylwetki, przeszkód, itp.
Światła chemiczne mogą być używane do oznaczania 
pozycji w czasie nocnej wędrówki, oświetlania najbliższego
otoczenia, jako sygnał alarmowy, czy też jako awaryjne 
źródło światła.
By uruchomić proces świecenia należy wygiąć kciukami
obu rąk pałeczkę aż do pęknięcia wewnętrznej fiolki,
a następnie wstrząsnąć. Następuje w ten sposób połączenie
substancji chemicznych, które korzystając ze zjawiska
luminescencji wytwarzają światło o określonym kolorze,
w zależności od barwnika. Zjawisko to jest o tyle wyjątkowe,
że podczas całego procesu nie wytwarza się ciepło.
Czas świecenia: 8-12godzin</t>
  </si>
  <si>
    <t>Lornetka</t>
  </si>
  <si>
    <t>wodoodporna lornetka pokryta gumowym pancerzem, powiększenie min. 10x, średnica obiektywu min. 25 mm</t>
  </si>
  <si>
    <t>65.</t>
  </si>
  <si>
    <t>Drewniana lilijka harcerska</t>
  </si>
  <si>
    <t>drewniany brelkok w kształcie lilijki harcerskiej do samodzielnego ozdobienia, wymiary - szerokość: 6,2 cm
oraz wysokość: 7,5 cm</t>
  </si>
  <si>
    <t>66.</t>
  </si>
  <si>
    <t>Karmnik dla ptaków</t>
  </si>
  <si>
    <t xml:space="preserve">karmnik do samodzielnego montażu, zestaw drewnianych elementów do skonstruowania własnego karmnika dla ptaków, wymiary: 24 x 34 x 22 [cm], waga: 1,20 kg.
</t>
  </si>
  <si>
    <t>Tabliczka znaczek zucha - duża</t>
  </si>
  <si>
    <t>wykonana na sklejce w formacie A4 tabliczka ze Znaczkiem Zucha i Prawem Zucha</t>
  </si>
  <si>
    <t xml:space="preserve">Świecznik </t>
  </si>
  <si>
    <t>drewniany świecznik posiadający jeden otwór na okrągłą świeczkę typu tealight, zawierający wygrawerowany Znaczek Zucha (z dwóch stron świecznika), wysokość 8 cm.</t>
  </si>
  <si>
    <t>Przypinka zuch na 100%</t>
  </si>
  <si>
    <t>metalowa przypinka z nadrukiem "Zuch na 100%", przypinka na agrafce o średnicy 36mm</t>
  </si>
  <si>
    <t>Statuetka ZUCH</t>
  </si>
  <si>
    <t>drewniana statuetka wykonana z plastra brzozy wysokości 10 cm, zawierająca wypalony Znaczek Zucha i tekst Obietnicy Zucha</t>
  </si>
  <si>
    <t xml:space="preserve">koszulki drużyny </t>
  </si>
  <si>
    <t>bawełniana koszulka z usługą nadruku i możliwością personalizacji</t>
  </si>
  <si>
    <t>Nóż marakniv</t>
  </si>
  <si>
    <t>nóż terenowy, używany przez bushcrafterów, myśliwych i miłośników outdooru, stal nierdzewna, miękki uchwyt z gumy TPE, polimerowa pochwa, klips umożliwiający przypięcie do plecaka lub pasa, długość ostrza: 104 mm, grubość ostrza: 2,5 mm, długość całkowita: 219 mm, twardość ostrza: 56 - 58 HRC</t>
  </si>
  <si>
    <t>Kompas</t>
  </si>
  <si>
    <t>metalowy kompas, miarka w skali 1:25000, fluorescencyjne litery pozwalają na odczyt w ciemności</t>
  </si>
  <si>
    <t>Latarka czołowa spook</t>
  </si>
  <si>
    <t>latarka czołowa z sensorem ruchu, posiadająca 3 tryby świecenia i moc: 200 lumenów wymiary min 20 x 55 mm</t>
  </si>
  <si>
    <t>Latarka czołowa ranger</t>
  </si>
  <si>
    <t>latarka czołowa posiadająca 5 diod, 3 tryby pracy: światło białe skupione, rozproszone oraz światło czerwonetryb SOS, czas świecenia: do 196 h, zasilanie: bateriami AAA</t>
  </si>
  <si>
    <t>Podłoga do namiotu</t>
  </si>
  <si>
    <t>mata do namiotu wielkości 2 m x 2,5 m, posiadająca metalowe oczka ułatwiające montaż, wytrzymała na ścieranie i przedziurawienie, nieprzemakalna</t>
  </si>
  <si>
    <t>Latarka Olight</t>
  </si>
  <si>
    <t>Wytrzymała mini-latarka zasilana baterią AAA 1,5V, wyposażona w diodę Philips LUXEON TX LED, która dzięki optyce PMMA TIR (soczewka/kolimator) zapewnia strumień światła 90 lumenów. Latarkę włącza się lekkim przekręceniem głowicy.
Latarka Olight i3E EOS ma zaledwie 6,5 cm długości i średnicę niewiele większą od baterii AAA, którą jest zasilana. Nowoczesna alternatywa dla klasycznego Solitaire. 
Latarka spełnia normę szczelności IPX-8 (odporność na ciągłe zanurzenie na głębokość do 2 m). Model I3E posiada odczepiane metalowe kółko. Dzięki swoim rozmiarom może być noszona jako brelok przy kluczach zapewniając nam solidne źródło światła w każdych warunkach. Dane techniczne
Kolor: czarny
Źródło światła: dioda Philips LUXEON TX LED
Zasilanie: 1x bateria AAA
Tryb pracy: 90 lumenów
Czas świecenia:
- 45 minut (bateria z zestawu)
- 70 minut (akumulator AAA eneloop NiMh 900 mAh)
Obudowa: aluminium A6061-T6 z twardą anodyzacją typ. II
Maksymalny zasięg: 44 m
Wymiary: 65 mm x 14 mm
Waga: 11 g (bez baterii)
Producent: Olight, PRC</t>
  </si>
  <si>
    <t>Płachta biwakowa</t>
  </si>
  <si>
    <t>PLECAK TURYSTYCZNY NH100 10 L QUECHUA</t>
  </si>
  <si>
    <t>plecak turystyczny, pojemność 10 litrów, wykonany z nieprzemakalnego materiału, ciemne kolory</t>
  </si>
  <si>
    <t>GITARA KLASYCZNA- SUZUKI SCG 2</t>
  </si>
  <si>
    <t>gitara klasyczna w rozmiarze 1/4 w komplecie z pokrowiecem</t>
  </si>
  <si>
    <t>APARAT CANON EOS 4000D +OBIEKTYW 18-55MM +TORBA +KARTA PAMIĘCI</t>
  </si>
  <si>
    <t>aparat fotograficzny o wskazanych parametrach: procesor obrazu DIGIC IV+, przetwornik CMOS, rozdzielczość efektywna (Mpx) 18, rozdzielczość przetwornika (Mpx) 18,7, jasność obiektywu f/3,5-5,6, w zestawie z obiektywem, ogniskowa obiektywu (mm) 18-55, średnica filtru (mm) 58, wbudowana lampa, Wi-Fi, zakres czułości ISO 100-6400, złącze HDMI (mini typ C), złącze USB 2.0, automatyka programowa, pogląd na żywo z autofokusem, preselekcja czasu TV, preselekcja przesłony AV, ręczne ustawienia ekspozycji, zdjęcie seryjne (kl/s) 3, maksymalna rozdzielczość zapisywanego zdjęcia 5184x3456, nagrywanie filmów, obsługiwanie karty pamięci SD, SDHC, SDXC, rozdzielczość nagrywania filmów 1920x1080, kolor obudowy czarny, w zestawie torba, karta pamięci 16 GB, instrukcja obsługi w języku polskim, min 24 miesiące gwarancji, grubość 77,1, szerokość 101,6, wysokość 129 cm., wizjer optyczny, rozdzielczość ekranu (tys. punktów) 230, wielkość ekranu LCD (cal) 2,7 z wizjerem.</t>
  </si>
  <si>
    <t>KOCIOŁEK WĘGIERSKI EMALIOWANY 16L STOJAK POKRYWKA</t>
  </si>
  <si>
    <t>kociołek węgierski emaliowany o pojemności 16 litrów w zestawienie ze stojakiem (120 cm), pokrywką i łyżką</t>
  </si>
  <si>
    <t>różnica w cenie, ale u nas mniej</t>
  </si>
  <si>
    <t>KOCIOŁEK WĘGIERSKI MISKA EMALIOWANY 6L + POKRYWKA</t>
  </si>
  <si>
    <t>kociołek węgierski wykonany z wysokiej jakości stali o pojemności 6 litrów, pokryty emalią, posiadający uchwyt do powiedzenia, średnica 30 cm</t>
  </si>
  <si>
    <t>PATELNIA PALENISKO OGNISKOWE EMALIOWANA -34CM</t>
  </si>
  <si>
    <t>Patelnia palenisko ogniskowe emaliowana - 34 cm, wygodna patelnia do smażenia na ognisku
możliwość powieszenia jej na trójnogu
proste mocowanie na trójnogu
średnica - 34 cm
płaska
boki nachylone do przodu (5%)
materiał - stal emaliowana
waga - 900 g</t>
  </si>
  <si>
    <t>mamy w zestawieniu ogólnym palenisko 100 cm, ale jest duża różnica w cenie (poz. 349 excela)</t>
  </si>
  <si>
    <t xml:space="preserve">Rzutnik </t>
  </si>
  <si>
    <t>projektor mulimedialny posiadający wskazane parametry: obraz full HD, conajmniej 130 cali, łączność Wi-Fi, głośniki stereo, pilot, żywotność lampy 50000 godzin, proporcje obrazu 16:9 oraz 4:3, menu w języku polskim, duża ilość wejść do podłączenia</t>
  </si>
  <si>
    <t xml:space="preserve">Apteczka </t>
  </si>
  <si>
    <t>apteczka podróżna z ustnikiem Icemix</t>
  </si>
  <si>
    <t xml:space="preserve">Namiot </t>
  </si>
  <si>
    <t xml:space="preserve">Opiaska </t>
  </si>
  <si>
    <t>samozaciskowa opaska odblaskowa, długość 40 cm, szerokość 30 mm, kolor żółty</t>
  </si>
  <si>
    <t xml:space="preserve">Saperka </t>
  </si>
  <si>
    <t>duża różnica w cenie, ale u nas mniej</t>
  </si>
  <si>
    <t>bezprzewodowy głośnik wyposażony w moduł bluetooth, posiadający gniazda do odczytu kart pamięci microSD oraz nośników pen drive oraz złącze AUX 3,5 mm, wodoodporna obudowa, zasięg sygnału do 20 metrów, wbudowane radio FM, wbudowany akumulator i mikrofon, funkcja zestawu głośnomówiącego</t>
  </si>
  <si>
    <t>Znaczniki</t>
  </si>
  <si>
    <t>znaczniki punktów kontrolnych do biegów na orientację, wykonane z materiału umożliwiającego ścieranie napisów naniesionych flaastrem, zestaw 10 sztuk</t>
  </si>
  <si>
    <t>Instrumenty</t>
  </si>
  <si>
    <t>zestaw instrumentów muzycznych zawierający: drewniane marakasy o wymiarach min. 14 cm x 6 cm,plastikowe kastaniety o średnicy min. 5 cm, stalowy trójkąt o wielkości min. 4" wraz z pałeczkami, stalowe telerzyki o długości min. 22 cm, janczary z dzwonkami, dzwonki stalowe, shaker o długości min. 5,5 cm</t>
  </si>
  <si>
    <t xml:space="preserve">kompas </t>
  </si>
  <si>
    <t>klasyczny, lekki kompas kieszonkowy z dwukolorową igłą i tarczą z kierunkami świata (N, S, W, E oraz NW, SW, NE, SE), podziałka umożliwia odczyt z dokładnością do 5 stopni.</t>
  </si>
  <si>
    <t>Latarka Lampka wisząca LED
z uchwytem do zawieszania
Kompaktowy rozmiar, poręczna
Długość: 13 cm
Szerokość: 5 cm
Daje białe rozproszone światło
Przydatna do biwakowania, wędrówek po zmroku, pod namiot, do napraw auta, gdy braknie prądu, do łowienia ryb itd
Posiada uchwyt do zawieszenia w dowolnym miejscu
Zasilanie: 1x AA (paluszek R6) nie dołączony
Wydajna, niski pobór mocy
Dostępny kolor: niebieski
Produkt nowy, zapakowany w pudełko</t>
  </si>
  <si>
    <t>nóż ze stali nierdzewnej, wyprofilowany uchwyt plastikowy, mechnizm zwalniający na przycisk, długość całkowita: 17,5 cm, długość ostrza: 7,5 cm, waga: 90 g, posiada zaczep do paska</t>
  </si>
  <si>
    <t>pochodnia bambusowa o długości 60 cm ze zbiorniczkiem na olej lub naftę</t>
  </si>
  <si>
    <t xml:space="preserve">knot </t>
  </si>
  <si>
    <t>bawełniany, okrągły, pleciony knot do pochodni i lamp naftowych, średnika min. 8 mm, długość min. 1 metr,</t>
  </si>
  <si>
    <t>olej</t>
  </si>
  <si>
    <t>olej do pochodni i lamp naftowych, opakowanie min. 0,5 l., różne zapachy, nietoksyczny, niekopcący, odstraszający komary</t>
  </si>
  <si>
    <t>lampki</t>
  </si>
  <si>
    <t>lampka turystyczna świecąca ciągłym, białym światłem na długość do 5 metrów, posiadająca diody LED, zasilana bateriami AA,</t>
  </si>
  <si>
    <t>lornetka</t>
  </si>
  <si>
    <t>lornetka dla dzieci, wymiary lornetki min. 13cm, kolor czarny</t>
  </si>
  <si>
    <t>KOD</t>
  </si>
  <si>
    <t>Ilość razem</t>
  </si>
  <si>
    <t>SP1</t>
  </si>
  <si>
    <t>artykuły spożywcze</t>
  </si>
  <si>
    <t>kiełbasa śląska - na ognisko</t>
  </si>
  <si>
    <t>kiełbasa wieprzowa, parzona, min. 70% mięsa, opakowanie min. 700 gram</t>
  </si>
  <si>
    <t>SP2</t>
  </si>
  <si>
    <t>pieczywo</t>
  </si>
  <si>
    <t>chleb pszenny, pieczywo jasne, krojony, minimum 0,5 kg</t>
  </si>
  <si>
    <t>SP3</t>
  </si>
  <si>
    <t>ketchup</t>
  </si>
  <si>
    <t>keczup, dwa rodzaje - łagodny i pikantny, plastikowe opakowanie min. 950 gr</t>
  </si>
  <si>
    <t>SP4</t>
  </si>
  <si>
    <t>musztarda</t>
  </si>
  <si>
    <t>musztarda, różne rodzaje (sarepska, rosyjska, miodowa), plastikowe opakowanie o pojemności min. 1 litr</t>
  </si>
  <si>
    <t>SP5</t>
  </si>
  <si>
    <t>herbata</t>
  </si>
  <si>
    <t>herbata czarna, minimum 100 saszetek w opakowaniu</t>
  </si>
  <si>
    <t>SP6</t>
  </si>
  <si>
    <t>cytryna</t>
  </si>
  <si>
    <t>cytryny świeże</t>
  </si>
  <si>
    <t>kilogram</t>
  </si>
  <si>
    <t>SP7</t>
  </si>
  <si>
    <t>syrop malinowy</t>
  </si>
  <si>
    <t>syrop o smaku malinowym, 680ml, w składzie zagęszczony sok malinowy o ekstrakcie ogólnym min. 65%, szklana butelka.</t>
  </si>
  <si>
    <t>SP8</t>
  </si>
  <si>
    <t>cukier</t>
  </si>
  <si>
    <t>cukier biały opakowanie 1 kg</t>
  </si>
  <si>
    <t>op.</t>
  </si>
  <si>
    <t>S8</t>
  </si>
  <si>
    <t xml:space="preserve">gra KUBB lub równoważna </t>
  </si>
  <si>
    <t>gra integracyjna składająca się z drewnianych klocków, zestaw zawierający jeden pionek (król) w wymiarach 7 cm x 7 cm x 30 cm, 10 pionków- protopoadłościanów o wymiarach 7 cm x 7 cm x 15 cm, 6 kołków do rzucania o długości 30 cm, 4 kołki służące do wyznaczania boiska oraz worek służący do przechowywania elementów gry, a także instrukcję do gry</t>
  </si>
  <si>
    <t>S40</t>
  </si>
  <si>
    <t>S51</t>
  </si>
  <si>
    <t>mata łucznicza słomiana</t>
  </si>
  <si>
    <t>Mata tarcza słomiana ze stojakiem średnica 65cm, grubość 6 cm i stojak 165 cm</t>
  </si>
  <si>
    <t xml:space="preserve">sztuka </t>
  </si>
  <si>
    <t>S57</t>
  </si>
  <si>
    <t>piłeczki do ping ponga</t>
  </si>
  <si>
    <t xml:space="preserve">piłeczki do gry w ping ponga </t>
  </si>
  <si>
    <t>S75</t>
  </si>
  <si>
    <t>strzała z włókna szklanego </t>
  </si>
  <si>
    <t xml:space="preserve">strzała z włókna szklanego, długość strzały: 30" </t>
  </si>
  <si>
    <t>S90</t>
  </si>
  <si>
    <t>uprząż</t>
  </si>
  <si>
    <t>EN 12277, waga ok. 440 g;, klamry nogawek szybkie (Slide Lock), klamry pasa szybkie (Slide Lock), przesuwny pas V rozmiar od XS do XL, szpejarki 4, typ C</t>
  </si>
  <si>
    <t>S100</t>
  </si>
  <si>
    <t>taśma Slackline</t>
  </si>
  <si>
    <t>Classic Line X13 (15 metrów), Slackline 12,5 m / 41 stóp ze zszytą pętlą, Taśma zapadkowa 2,5 m / 8 stóp ze zszytą pętlą, Zapadka z blokadą bezpieczeństwa, Pokrowiec zapadkowy, Instrukcja obsługi i konfiguracja</t>
  </si>
  <si>
    <t>S101</t>
  </si>
  <si>
    <t>kreatywna chusta animacyjna 3m</t>
  </si>
  <si>
    <t>Kreatywna Chusta Spadochron Animacyjny do malowania, średnica 3.0 m, 24 uchwyty, pokrowiec z kieszonką na pisaki, komplet pisaków dwustronnych 12 kolorów</t>
  </si>
  <si>
    <t>S102</t>
  </si>
  <si>
    <t>zestaw BOULE</t>
  </si>
  <si>
    <t>Komplet składa się z 8 metalowych kul (4 wzory) oraz jednej mniejszej, drewnianej kulki zwanej "świnką", oraz miark + pokrowiec</t>
  </si>
  <si>
    <t>TT13</t>
  </si>
  <si>
    <t>tusze i tonery</t>
  </si>
  <si>
    <t xml:space="preserve">tusz do drukarki </t>
  </si>
  <si>
    <t>tusz do drukarki Epson WF 6590 kolor czarny, pojemność min.202ml, wydajność 10000 stron, nienaruszający warunków gwarancji producenta drukarki</t>
  </si>
  <si>
    <t>TT14</t>
  </si>
  <si>
    <t>tusz do drukarki Epson WF 6590 kolor yellow, pojemność min.69 ml, wydajność 7000 stron, nienaruszający warunków gwarancji producenta drukarki.</t>
  </si>
  <si>
    <t>TT15</t>
  </si>
  <si>
    <t>tusz do drukarki Epson WF 6590 kolor magenta, pojemność min.69 ml, wydajność 7000 stron, nienaruszający warunków gwarancji producenta drukarki.</t>
  </si>
  <si>
    <t>TT16</t>
  </si>
  <si>
    <t>tusz do drukarki Epson WF 6590 kolor cyan, pojemność min. 69 ml, wydajność 7000 stron, nienaruszający warunków gwarancji producenta drukarki.</t>
  </si>
  <si>
    <t>TT17</t>
  </si>
  <si>
    <t>toner czarny</t>
  </si>
  <si>
    <t>toner czarny do drukarki Samsung ML-D3050A, wydajność min. 4500 stron</t>
  </si>
  <si>
    <t>CENA 1</t>
  </si>
  <si>
    <t>CENA 2</t>
  </si>
  <si>
    <t>CENA 3</t>
  </si>
  <si>
    <t>CENA ŚREDNIA</t>
  </si>
  <si>
    <t>cena, która wygrała
(netto)</t>
  </si>
  <si>
    <t>VAT</t>
  </si>
  <si>
    <t>cena, która wygrała
(brutto)</t>
  </si>
  <si>
    <t>T3</t>
  </si>
  <si>
    <t>apteczka - plecak</t>
  </si>
  <si>
    <t>apteczka plecakowa z wyposażeniem, pojemność 20 litrów, przegródki na artykuły pierwszej pomocy</t>
  </si>
  <si>
    <t>T4</t>
  </si>
  <si>
    <t>T22</t>
  </si>
  <si>
    <t>T60</t>
  </si>
  <si>
    <t>T65</t>
  </si>
  <si>
    <t>T68</t>
  </si>
  <si>
    <t>T80</t>
  </si>
  <si>
    <t>T91</t>
  </si>
  <si>
    <t>T98</t>
  </si>
  <si>
    <t>zapałki</t>
  </si>
  <si>
    <t>zapałki sztormowe</t>
  </si>
  <si>
    <t>T101</t>
  </si>
  <si>
    <t>sznurowadła</t>
  </si>
  <si>
    <t>para</t>
  </si>
  <si>
    <t>K3</t>
  </si>
  <si>
    <t>art. kreatywne i plastyczne</t>
  </si>
  <si>
    <t>bibuła marszczona</t>
  </si>
  <si>
    <t>K10</t>
  </si>
  <si>
    <t>krążki drewniane</t>
  </si>
  <si>
    <t xml:space="preserve">
szlifowane krążki drewniane (grubość 1 cm, średnica 8-10 cm) z drzewa dębowego lub brzozowego, szlifowane, pakowane w zestaw min. 50 sztuk lub zestaw o wadze ok. 3kg</t>
  </si>
  <si>
    <t>K17</t>
  </si>
  <si>
    <t>pędzle</t>
  </si>
  <si>
    <t>pędzelki w kubku 40szt.</t>
  </si>
  <si>
    <t>K21</t>
  </si>
  <si>
    <t>sznurek</t>
  </si>
  <si>
    <t>sznurek jutowy ekologiczny 140m</t>
  </si>
  <si>
    <t>K25</t>
  </si>
  <si>
    <t>listwa balsowa</t>
  </si>
  <si>
    <t>Listwa balsowa-  rozmiar min  4mm x 5mm max 5mm x 6mm,  długość min  1000 mm</t>
  </si>
  <si>
    <t>K26</t>
  </si>
  <si>
    <t>dratwa</t>
  </si>
  <si>
    <t>sznurek / nici szewskie poliamidowe/nylonowe - dratwa na szpuli długośc min 400 m / waga ok 250 gr - grubość ok. 1 mm, wytrzymała,</t>
  </si>
  <si>
    <t>K27</t>
  </si>
  <si>
    <t>brystol B1 biały 10szt</t>
  </si>
  <si>
    <t xml:space="preserve">Papier brystol biały min. 250g duży format 70x100cm opakowanie 10 arkuszy </t>
  </si>
  <si>
    <t>K28</t>
  </si>
  <si>
    <t>masa mocująca do sciany</t>
  </si>
  <si>
    <t>samoprzylepna masa mocująca w postaci łatwo odklejanych prostokątów, odpowiednia do tymczasowego nalepienia informacji, plakatów, itp., do wieloktotnego wykorzystania, opakowanie min. 50 g</t>
  </si>
  <si>
    <t>B5</t>
  </si>
  <si>
    <t>artykuły biurowe</t>
  </si>
  <si>
    <t>długopis</t>
  </si>
  <si>
    <t>B8</t>
  </si>
  <si>
    <t>B14</t>
  </si>
  <si>
    <t>folia do laminowania</t>
  </si>
  <si>
    <t>B15</t>
  </si>
  <si>
    <t>B16</t>
  </si>
  <si>
    <t>B17</t>
  </si>
  <si>
    <t>B18</t>
  </si>
  <si>
    <t>farby plakatowe skoncentrowane</t>
  </si>
  <si>
    <t>farby plakatowe, skoncentrowane w opakowaniach litrowych, farby nietoksyczne, hipoalergicnze, przeznaczone do malowania na różnych powierzchniach, komplet zawierający 10 kolorów w opakowaniach po 1 litrze</t>
  </si>
  <si>
    <t>komplet</t>
  </si>
  <si>
    <t>B19</t>
  </si>
  <si>
    <t xml:space="preserve">gilotyna </t>
  </si>
  <si>
    <t>gilotyna do papieru, format cięcia od B7 do A4</t>
  </si>
  <si>
    <t>B20</t>
  </si>
  <si>
    <t>gumka do zmazywania</t>
  </si>
  <si>
    <t>B21</t>
  </si>
  <si>
    <t>kartki samoprzylepne</t>
  </si>
  <si>
    <t>B22</t>
  </si>
  <si>
    <t>klej do papieru</t>
  </si>
  <si>
    <t>B23</t>
  </si>
  <si>
    <t>koperty</t>
  </si>
  <si>
    <t>B24</t>
  </si>
  <si>
    <t>B25</t>
  </si>
  <si>
    <t>B26</t>
  </si>
  <si>
    <t>koszulki na dokumenty</t>
  </si>
  <si>
    <t>B29</t>
  </si>
  <si>
    <t>kredki</t>
  </si>
  <si>
    <t>B38</t>
  </si>
  <si>
    <t>marker</t>
  </si>
  <si>
    <t>B39</t>
  </si>
  <si>
    <t>B40</t>
  </si>
  <si>
    <t>B41</t>
  </si>
  <si>
    <t>B46</t>
  </si>
  <si>
    <t>B47</t>
  </si>
  <si>
    <t>B48</t>
  </si>
  <si>
    <t>B49</t>
  </si>
  <si>
    <t>B52</t>
  </si>
  <si>
    <t>nożyczki biurowe</t>
  </si>
  <si>
    <t>nożyczki biurowe o długości min. 15 cm, ostrze ze stali nierdzewnej, z gumową rączką</t>
  </si>
  <si>
    <t>B54</t>
  </si>
  <si>
    <t>ołówki</t>
  </si>
  <si>
    <t>ołówki drewniane 2B z możliwośćią temperowania</t>
  </si>
  <si>
    <t>B56</t>
  </si>
  <si>
    <t>papier do flipchartów</t>
  </si>
  <si>
    <t>B59</t>
  </si>
  <si>
    <t>B60</t>
  </si>
  <si>
    <t>papier ksero – format A3</t>
  </si>
  <si>
    <t>B66</t>
  </si>
  <si>
    <t>papier ksero – format A4</t>
  </si>
  <si>
    <t>B75</t>
  </si>
  <si>
    <t>B78</t>
  </si>
  <si>
    <t>papier wizytówkowy</t>
  </si>
  <si>
    <t>B79</t>
  </si>
  <si>
    <t>pisaki</t>
  </si>
  <si>
    <t>B80</t>
  </si>
  <si>
    <t>ręczniki papierowe</t>
  </si>
  <si>
    <t>B81</t>
  </si>
  <si>
    <t>segregator biurowy</t>
  </si>
  <si>
    <t>B82</t>
  </si>
  <si>
    <t>B83</t>
  </si>
  <si>
    <t>B85</t>
  </si>
  <si>
    <t>B92</t>
  </si>
  <si>
    <t>spinacze biurowe</t>
  </si>
  <si>
    <t>B93</t>
  </si>
  <si>
    <t>taśma samoprzylepna</t>
  </si>
  <si>
    <t>B94</t>
  </si>
  <si>
    <t>B95</t>
  </si>
  <si>
    <t>teczka papierowa</t>
  </si>
  <si>
    <t>B96</t>
  </si>
  <si>
    <t>B97</t>
  </si>
  <si>
    <t>B98</t>
  </si>
  <si>
    <t>B99</t>
  </si>
  <si>
    <t>B102</t>
  </si>
  <si>
    <t>zszywki</t>
  </si>
  <si>
    <t>B103</t>
  </si>
  <si>
    <t>zszywacz</t>
  </si>
  <si>
    <t>zszywacz, jednorazowo zszywa min. do 30 kartek, na zszywki nr 24/6</t>
  </si>
  <si>
    <t>B104</t>
  </si>
  <si>
    <t>karteczki kolorowe</t>
  </si>
  <si>
    <t>karteczki nieprzylepne, kostka wielokolorowa, gramatura karteczek: 70gr, w rozmiarze min 83x83x75mm, ale nie większym niż 90x90x90mm</t>
  </si>
  <si>
    <t>B105</t>
  </si>
  <si>
    <t>zszywacz długoramienny</t>
  </si>
  <si>
    <t>zszywacz metalowy długoramienny z wykończeniami z tworzyw sztucznych, głębokość zszywania 300mm, zszywanie otwarte i zamknięte, na zszywki 24/6 i 26/6, skala w centymetrach, zszywa minimum 10 kartek</t>
  </si>
  <si>
    <t>B106</t>
  </si>
  <si>
    <t>papier biały samoprzylepny A4</t>
  </si>
  <si>
    <t>papier samoprzylepny do drukarek formatu A4, biały, opakowanie minimum 100 szt.</t>
  </si>
  <si>
    <t>B107</t>
  </si>
  <si>
    <t>markery kaligraficzne 6szt</t>
  </si>
  <si>
    <t>markery kaligraficzne na bazie tuszu z wodą, każdy marker posiada dwie końcówki o różnych grubościach - komplet min 6 sztuk, mix kolorów</t>
  </si>
  <si>
    <t xml:space="preserve">opakowanie </t>
  </si>
  <si>
    <t>B108</t>
  </si>
  <si>
    <t>markery kaligraficzne</t>
  </si>
  <si>
    <t>markery kaligraficzne na bazie alkoholu, każdy marker posiada dwie końcówki o różnych grubościach  - komplet min 80 sztuk, mix kolorów + etui transportowe</t>
  </si>
  <si>
    <t>CENA:</t>
  </si>
  <si>
    <r>
      <t xml:space="preserve">sznurowadła płaskie długość min 120 cm, szerokość min 7 mm, kolor niebieski, pomarańczowy, zielony, czerwony </t>
    </r>
    <r>
      <rPr>
        <sz val="10"/>
        <rFont val="Calibri"/>
        <family val="2"/>
        <charset val="238"/>
      </rPr>
      <t>po 150 par każdego koloru</t>
    </r>
  </si>
  <si>
    <t xml:space="preserve">Lekka i wygodna w rozbijaniu płachta biwakowa typu Tarp do spania lub/i zadaszenia obozowiska. Kompaktowa po złożeniu i szybka w rozbijaniu.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</si>
</sst>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164" formatCode="#,##0.00\ &quot;zł&quot;"/>
    <numFmt numFmtId="165" formatCode="_-* #,##0.00\ [$zł-415]_-;\-* #,##0.00\ [$zł-415]_-;_-* &quot;-&quot;??\ [$zł-415]_-;_-@_-"/>
  </numFmts>
  <fonts count="23" x14ac:knownFonts="1">
    <font>
      <sz val="11"/>
      <color theme="1"/>
      <name val="Calibri"/>
      <family val="2"/>
      <scheme val="minor"/>
    </font>
    <font>
      <sz val="11"/>
      <color rgb="FF000000"/>
      <name val="Calibri"/>
      <family val="2"/>
      <charset val="238"/>
    </font>
    <font>
      <sz val="11"/>
      <color theme="1"/>
      <name val="Calibri"/>
      <family val="2"/>
      <scheme val="minor"/>
    </font>
    <font>
      <u/>
      <sz val="11"/>
      <color theme="10"/>
      <name val="Calibri"/>
      <family val="2"/>
      <charset val="238"/>
      <scheme val="minor"/>
    </font>
    <font>
      <sz val="10"/>
      <color rgb="FF000000"/>
      <name val="Calibri"/>
    </font>
    <font>
      <sz val="10"/>
      <name val="Calibri"/>
    </font>
    <font>
      <sz val="10"/>
      <color theme="1"/>
      <name val="Calibri"/>
    </font>
    <font>
      <b/>
      <sz val="10"/>
      <color rgb="FF000000"/>
      <name val="Calibri"/>
    </font>
    <font>
      <b/>
      <sz val="10"/>
      <color theme="1"/>
      <name val="Calibri"/>
    </font>
    <font>
      <sz val="10"/>
      <color rgb="FF111111"/>
      <name val="Calibri"/>
    </font>
    <font>
      <sz val="10"/>
      <color rgb="FF222222"/>
      <name val="Calibri"/>
    </font>
    <font>
      <b/>
      <sz val="10"/>
      <name val="Calibri"/>
    </font>
    <font>
      <b/>
      <sz val="10"/>
      <color rgb="FF000000"/>
      <name val="Calibri"/>
      <family val="2"/>
      <charset val="238"/>
    </font>
    <font>
      <sz val="10"/>
      <color theme="1"/>
      <name val="Calibri"/>
      <family val="2"/>
      <scheme val="minor"/>
    </font>
    <font>
      <sz val="10"/>
      <color rgb="FF000000"/>
      <name val="Calibri"/>
      <family val="2"/>
      <charset val="238"/>
    </font>
    <font>
      <b/>
      <sz val="10"/>
      <color theme="1"/>
      <name val="Calibri"/>
      <family val="2"/>
      <charset val="238"/>
      <scheme val="minor"/>
    </font>
    <font>
      <b/>
      <sz val="10"/>
      <color theme="1"/>
      <name val="Calibri"/>
      <family val="2"/>
      <charset val="238"/>
    </font>
    <font>
      <sz val="10"/>
      <color theme="1"/>
      <name val="Calibri"/>
      <family val="2"/>
      <charset val="238"/>
    </font>
    <font>
      <sz val="10"/>
      <name val="Calibri"/>
      <family val="2"/>
      <charset val="238"/>
    </font>
    <font>
      <sz val="10"/>
      <color indexed="8"/>
      <name val="Calibri"/>
    </font>
    <font>
      <sz val="10"/>
      <color rgb="FFFF0000"/>
      <name val="Calibri"/>
      <family val="2"/>
      <charset val="238"/>
    </font>
    <font>
      <u/>
      <sz val="11"/>
      <color theme="10"/>
      <name val="Calibri"/>
      <family val="2"/>
      <scheme val="minor"/>
    </font>
    <font>
      <sz val="10"/>
      <color indexed="63"/>
      <name val="Calibri"/>
    </font>
  </fonts>
  <fills count="10">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B4C6E7"/>
        <bgColor indexed="64"/>
      </patternFill>
    </fill>
    <fill>
      <patternFill patternType="solid">
        <fgColor rgb="FFFFC000"/>
        <bgColor indexed="64"/>
      </patternFill>
    </fill>
    <fill>
      <patternFill patternType="solid">
        <fgColor rgb="FFF2F2F2"/>
        <bgColor indexed="64"/>
      </patternFill>
    </fill>
    <fill>
      <patternFill patternType="solid">
        <fgColor rgb="FFD9D9D9"/>
        <bgColor indexed="64"/>
      </patternFill>
    </fill>
    <fill>
      <patternFill patternType="solid">
        <fgColor rgb="FFE2EFDA"/>
        <bgColor indexed="64"/>
      </patternFill>
    </fill>
    <fill>
      <patternFill patternType="solid">
        <fgColor rgb="FFBFBFBF"/>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rgb="FF000000"/>
      </left>
      <right/>
      <top style="medium">
        <color rgb="FF000000"/>
      </top>
      <bottom style="thin">
        <color rgb="FF000000"/>
      </bottom>
      <diagonal/>
    </border>
    <border>
      <left style="medium">
        <color rgb="FF000000"/>
      </left>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indexed="64"/>
      </left>
      <right style="thin">
        <color indexed="64"/>
      </right>
      <top/>
      <bottom/>
      <diagonal/>
    </border>
    <border>
      <left style="thin">
        <color rgb="FF000000"/>
      </left>
      <right style="thin">
        <color rgb="FF000000"/>
      </right>
      <top style="medium">
        <color rgb="FF000000"/>
      </top>
      <bottom/>
      <diagonal/>
    </border>
  </borders>
  <cellStyleXfs count="6">
    <xf numFmtId="0" fontId="0" fillId="0" borderId="0"/>
    <xf numFmtId="0" fontId="1" fillId="0" borderId="0"/>
    <xf numFmtId="0" fontId="3" fillId="0" borderId="0" applyNumberForma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1" fillId="0" borderId="0"/>
  </cellStyleXfs>
  <cellXfs count="310">
    <xf numFmtId="0" fontId="0" fillId="0" borderId="0" xfId="0"/>
    <xf numFmtId="0" fontId="8" fillId="3" borderId="0" xfId="0" applyFont="1" applyFill="1" applyAlignment="1">
      <alignment horizontal="center" vertical="center"/>
    </xf>
    <xf numFmtId="0" fontId="8" fillId="0" borderId="0" xfId="0" applyFont="1"/>
    <xf numFmtId="0" fontId="6" fillId="0" borderId="0" xfId="0" applyFont="1" applyAlignment="1">
      <alignment horizontal="center" vertical="center"/>
    </xf>
    <xf numFmtId="9" fontId="4" fillId="2" borderId="1" xfId="1" applyNumberFormat="1" applyFont="1" applyFill="1" applyBorder="1" applyAlignment="1">
      <alignment horizontal="center" vertical="center"/>
    </xf>
    <xf numFmtId="165" fontId="6" fillId="6" borderId="3" xfId="0" applyNumberFormat="1" applyFont="1" applyFill="1" applyBorder="1" applyAlignment="1">
      <alignment horizontal="center" vertical="center"/>
    </xf>
    <xf numFmtId="165" fontId="6" fillId="6" borderId="6" xfId="0" applyNumberFormat="1" applyFont="1" applyFill="1" applyBorder="1" applyAlignment="1">
      <alignment horizontal="center" vertical="center"/>
    </xf>
    <xf numFmtId="0" fontId="8" fillId="0" borderId="0" xfId="0" applyFont="1" applyAlignment="1">
      <alignment horizontal="center" vertical="center"/>
    </xf>
    <xf numFmtId="44" fontId="8" fillId="3" borderId="0" xfId="0" applyNumberFormat="1" applyFont="1" applyFill="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xf>
    <xf numFmtId="0" fontId="4" fillId="2" borderId="1" xfId="1" applyFont="1" applyFill="1" applyBorder="1" applyAlignment="1">
      <alignment horizontal="left" vertical="center"/>
    </xf>
    <xf numFmtId="9" fontId="4" fillId="0" borderId="1" xfId="1" applyNumberFormat="1" applyFont="1" applyBorder="1" applyAlignment="1">
      <alignment horizontal="center" vertical="center"/>
    </xf>
    <xf numFmtId="44" fontId="4" fillId="0" borderId="1" xfId="1" applyNumberFormat="1" applyFont="1" applyBorder="1" applyAlignment="1">
      <alignment horizontal="right" vertical="center"/>
    </xf>
    <xf numFmtId="0" fontId="4" fillId="0" borderId="1" xfId="1" applyFont="1" applyBorder="1" applyAlignment="1">
      <alignment horizontal="center" vertical="center"/>
    </xf>
    <xf numFmtId="0" fontId="6" fillId="0" borderId="0" xfId="0" applyFont="1" applyAlignment="1">
      <alignment horizontal="left" vertical="center"/>
    </xf>
    <xf numFmtId="44" fontId="6" fillId="0" borderId="0" xfId="0" applyNumberFormat="1" applyFont="1" applyAlignment="1">
      <alignment horizontal="right" vertical="center"/>
    </xf>
    <xf numFmtId="0" fontId="4" fillId="0" borderId="1" xfId="0" applyFont="1" applyBorder="1" applyAlignment="1">
      <alignment horizontal="center" vertical="center"/>
    </xf>
    <xf numFmtId="165" fontId="4" fillId="0" borderId="3" xfId="0" applyNumberFormat="1" applyFont="1" applyBorder="1" applyAlignment="1">
      <alignment horizontal="right"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44" fontId="4" fillId="0" borderId="3" xfId="0" applyNumberFormat="1" applyFont="1" applyBorder="1" applyAlignment="1">
      <alignment horizontal="right" vertical="center"/>
    </xf>
    <xf numFmtId="165" fontId="6" fillId="0" borderId="0" xfId="0" applyNumberFormat="1" applyFont="1" applyAlignment="1">
      <alignment horizontal="right" vertical="center"/>
    </xf>
    <xf numFmtId="0" fontId="5" fillId="0" borderId="1" xfId="0" applyFont="1" applyBorder="1" applyAlignment="1">
      <alignment horizontal="left" vertical="center"/>
    </xf>
    <xf numFmtId="0" fontId="4" fillId="2" borderId="1" xfId="1" applyFont="1" applyFill="1" applyBorder="1" applyAlignment="1">
      <alignment horizontal="left" vertical="center" wrapText="1"/>
    </xf>
    <xf numFmtId="44" fontId="4" fillId="2" borderId="1" xfId="1" applyNumberFormat="1" applyFont="1" applyFill="1" applyBorder="1" applyAlignment="1">
      <alignment horizontal="right" vertical="center"/>
    </xf>
    <xf numFmtId="0" fontId="6" fillId="5" borderId="1" xfId="0" applyFont="1" applyFill="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165" fontId="4" fillId="2" borderId="1" xfId="1" applyNumberFormat="1" applyFont="1" applyFill="1" applyBorder="1" applyAlignment="1">
      <alignment horizontal="right" vertical="center"/>
    </xf>
    <xf numFmtId="0" fontId="5" fillId="2" borderId="1" xfId="0" applyFont="1" applyFill="1" applyBorder="1" applyAlignment="1">
      <alignment horizontal="left" vertical="center"/>
    </xf>
    <xf numFmtId="0" fontId="6" fillId="2" borderId="0" xfId="0" applyFont="1" applyFill="1" applyAlignment="1">
      <alignment vertical="center"/>
    </xf>
    <xf numFmtId="0" fontId="11" fillId="8" borderId="1" xfId="1" applyFont="1" applyFill="1" applyBorder="1" applyAlignment="1">
      <alignment horizontal="center" vertical="center" wrapText="1"/>
    </xf>
    <xf numFmtId="0" fontId="11" fillId="8" borderId="1" xfId="1" applyFont="1" applyFill="1" applyBorder="1" applyAlignment="1">
      <alignment horizontal="left" vertical="center" wrapText="1"/>
    </xf>
    <xf numFmtId="9" fontId="4" fillId="5" borderId="1" xfId="1" applyNumberFormat="1" applyFont="1" applyFill="1" applyBorder="1" applyAlignment="1">
      <alignment horizontal="center" vertical="center"/>
    </xf>
    <xf numFmtId="44" fontId="4" fillId="5" borderId="1" xfId="1" applyNumberFormat="1" applyFont="1" applyFill="1" applyBorder="1" applyAlignment="1">
      <alignment horizontal="right" vertical="center"/>
    </xf>
    <xf numFmtId="165" fontId="4" fillId="0" borderId="5" xfId="0" applyNumberFormat="1" applyFont="1" applyBorder="1" applyAlignment="1">
      <alignment horizontal="right" vertical="center"/>
    </xf>
    <xf numFmtId="165" fontId="4" fillId="6" borderId="1" xfId="1" applyNumberFormat="1" applyFont="1" applyFill="1" applyBorder="1" applyAlignment="1">
      <alignment vertical="center"/>
    </xf>
    <xf numFmtId="165" fontId="4" fillId="6" borderId="3" xfId="1" applyNumberFormat="1" applyFont="1" applyFill="1" applyBorder="1" applyAlignment="1">
      <alignment vertical="center"/>
    </xf>
    <xf numFmtId="165" fontId="4" fillId="6" borderId="6" xfId="1" applyNumberFormat="1" applyFont="1" applyFill="1" applyBorder="1" applyAlignment="1">
      <alignment vertical="center"/>
    </xf>
    <xf numFmtId="165" fontId="6" fillId="6" borderId="3" xfId="0" applyNumberFormat="1" applyFont="1" applyFill="1" applyBorder="1" applyAlignment="1">
      <alignment vertical="center"/>
    </xf>
    <xf numFmtId="165" fontId="6" fillId="6" borderId="6" xfId="0" applyNumberFormat="1" applyFont="1" applyFill="1" applyBorder="1" applyAlignment="1">
      <alignment vertical="center"/>
    </xf>
    <xf numFmtId="165" fontId="6" fillId="6" borderId="1" xfId="0" applyNumberFormat="1" applyFont="1" applyFill="1" applyBorder="1" applyAlignment="1">
      <alignment vertical="center"/>
    </xf>
    <xf numFmtId="165" fontId="6" fillId="6" borderId="13" xfId="0" applyNumberFormat="1" applyFont="1" applyFill="1" applyBorder="1" applyAlignment="1">
      <alignment vertical="center"/>
    </xf>
    <xf numFmtId="165" fontId="6" fillId="6" borderId="0" xfId="0" applyNumberFormat="1" applyFont="1" applyFill="1" applyAlignment="1">
      <alignment vertical="center"/>
    </xf>
    <xf numFmtId="0" fontId="4" fillId="0" borderId="3" xfId="0" applyFont="1" applyFill="1" applyBorder="1" applyAlignment="1">
      <alignment horizontal="center" vertical="center"/>
    </xf>
    <xf numFmtId="165" fontId="4" fillId="0" borderId="3" xfId="0" applyNumberFormat="1" applyFont="1" applyFill="1" applyBorder="1" applyAlignment="1">
      <alignment horizontal="right" vertical="center"/>
    </xf>
    <xf numFmtId="0" fontId="4" fillId="0" borderId="1" xfId="1" applyFont="1" applyBorder="1" applyAlignment="1">
      <alignment horizontal="left" vertical="center"/>
    </xf>
    <xf numFmtId="0" fontId="6" fillId="5" borderId="1" xfId="0" applyFont="1" applyFill="1" applyBorder="1" applyAlignment="1">
      <alignment horizontal="center" vertical="center"/>
    </xf>
    <xf numFmtId="44" fontId="4" fillId="2" borderId="7" xfId="1" applyNumberFormat="1" applyFont="1" applyFill="1" applyBorder="1" applyAlignment="1">
      <alignment horizontal="right" vertical="center"/>
    </xf>
    <xf numFmtId="0" fontId="4" fillId="2" borderId="1" xfId="1" applyFont="1" applyFill="1" applyBorder="1" applyAlignment="1">
      <alignment horizontal="center" vertical="center"/>
    </xf>
    <xf numFmtId="0" fontId="7" fillId="2" borderId="1" xfId="1" applyFont="1" applyFill="1" applyBorder="1" applyAlignment="1">
      <alignment horizontal="center" vertical="center"/>
    </xf>
    <xf numFmtId="44" fontId="4" fillId="2" borderId="3" xfId="1" applyNumberFormat="1" applyFont="1" applyFill="1" applyBorder="1" applyAlignment="1">
      <alignment horizontal="right" vertical="center"/>
    </xf>
    <xf numFmtId="0" fontId="6" fillId="0" borderId="1" xfId="0" applyFont="1" applyFill="1" applyBorder="1" applyAlignment="1">
      <alignment horizontal="center" vertical="center"/>
    </xf>
    <xf numFmtId="9" fontId="4" fillId="0" borderId="1" xfId="1" applyNumberFormat="1" applyFont="1" applyFill="1" applyBorder="1" applyAlignment="1">
      <alignment horizontal="center" vertical="center"/>
    </xf>
    <xf numFmtId="44" fontId="4" fillId="0" borderId="1" xfId="1" applyNumberFormat="1" applyFont="1" applyFill="1" applyBorder="1" applyAlignment="1">
      <alignment horizontal="right" vertical="center"/>
    </xf>
    <xf numFmtId="165" fontId="4" fillId="0" borderId="1" xfId="1" applyNumberFormat="1" applyFont="1" applyFill="1" applyBorder="1" applyAlignment="1">
      <alignment horizontal="right" vertical="center"/>
    </xf>
    <xf numFmtId="44" fontId="6" fillId="0" borderId="1" xfId="0" applyNumberFormat="1" applyFont="1" applyFill="1" applyBorder="1" applyAlignment="1">
      <alignment horizontal="right" vertical="center"/>
    </xf>
    <xf numFmtId="165" fontId="4" fillId="0" borderId="1" xfId="1" applyNumberFormat="1" applyFont="1" applyFill="1" applyBorder="1" applyAlignment="1">
      <alignment vertical="center"/>
    </xf>
    <xf numFmtId="0" fontId="4" fillId="0" borderId="1" xfId="1" applyFont="1" applyFill="1" applyBorder="1" applyAlignment="1">
      <alignment horizontal="left" vertical="center"/>
    </xf>
    <xf numFmtId="44" fontId="4" fillId="0" borderId="1" xfId="1" applyNumberFormat="1" applyFont="1" applyFill="1" applyBorder="1" applyAlignment="1">
      <alignment vertical="center"/>
    </xf>
    <xf numFmtId="0" fontId="6" fillId="0" borderId="1" xfId="0" applyFont="1" applyFill="1" applyBorder="1" applyAlignment="1">
      <alignment horizontal="left" vertical="center"/>
    </xf>
    <xf numFmtId="0" fontId="6" fillId="0" borderId="0" xfId="0" applyFont="1" applyFill="1" applyAlignment="1">
      <alignment horizontal="center" vertical="center"/>
    </xf>
    <xf numFmtId="0" fontId="4" fillId="5" borderId="1"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3" xfId="0" applyFont="1" applyFill="1" applyBorder="1" applyAlignment="1">
      <alignment horizontal="center" vertical="center"/>
    </xf>
    <xf numFmtId="165" fontId="4" fillId="5" borderId="3" xfId="0" applyNumberFormat="1" applyFont="1" applyFill="1" applyBorder="1" applyAlignment="1">
      <alignment horizontal="right" vertical="center"/>
    </xf>
    <xf numFmtId="44" fontId="4" fillId="5" borderId="3" xfId="0" applyNumberFormat="1" applyFont="1" applyFill="1" applyBorder="1" applyAlignment="1">
      <alignment horizontal="right" vertical="center"/>
    </xf>
    <xf numFmtId="165" fontId="4" fillId="5" borderId="5" xfId="0" applyNumberFormat="1" applyFont="1" applyFill="1" applyBorder="1" applyAlignment="1">
      <alignment horizontal="right"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left" vertical="center"/>
    </xf>
    <xf numFmtId="0" fontId="6" fillId="2" borderId="1" xfId="0" applyFont="1" applyFill="1" applyBorder="1" applyAlignment="1">
      <alignment horizontal="left" vertical="center"/>
    </xf>
    <xf numFmtId="0" fontId="4" fillId="0" borderId="1" xfId="1" applyFont="1" applyFill="1" applyBorder="1" applyAlignment="1">
      <alignment horizontal="center" vertical="center"/>
    </xf>
    <xf numFmtId="0" fontId="9" fillId="0" borderId="1" xfId="1" applyFont="1" applyFill="1" applyBorder="1" applyAlignment="1">
      <alignment horizontal="left" vertical="center"/>
    </xf>
    <xf numFmtId="0" fontId="10" fillId="0" borderId="1" xfId="0" applyFont="1" applyFill="1" applyBorder="1" applyAlignment="1">
      <alignment horizontal="left" vertical="center"/>
    </xf>
    <xf numFmtId="44" fontId="4" fillId="0" borderId="1" xfId="0" applyNumberFormat="1" applyFont="1" applyFill="1" applyBorder="1" applyAlignment="1">
      <alignment horizontal="right" vertical="center"/>
    </xf>
    <xf numFmtId="0" fontId="4" fillId="0" borderId="1" xfId="0" applyFont="1" applyFill="1" applyBorder="1" applyAlignment="1">
      <alignment horizontal="left" vertical="center"/>
    </xf>
    <xf numFmtId="0" fontId="4" fillId="2" borderId="1" xfId="0" applyFont="1" applyFill="1" applyBorder="1" applyAlignment="1">
      <alignment horizontal="center" vertical="center"/>
    </xf>
    <xf numFmtId="44" fontId="6" fillId="2" borderId="1" xfId="0" applyNumberFormat="1" applyFont="1" applyFill="1" applyBorder="1" applyAlignment="1">
      <alignment horizontal="right" vertical="center"/>
    </xf>
    <xf numFmtId="44" fontId="4" fillId="2" borderId="1" xfId="0" applyNumberFormat="1" applyFont="1" applyFill="1" applyBorder="1" applyAlignment="1">
      <alignment horizontal="right" vertical="center"/>
    </xf>
    <xf numFmtId="0" fontId="6" fillId="2" borderId="0" xfId="0" applyFont="1" applyFill="1" applyAlignment="1">
      <alignment horizontal="center" vertical="center"/>
    </xf>
    <xf numFmtId="0" fontId="4" fillId="0" borderId="1" xfId="1" applyFont="1" applyFill="1" applyBorder="1" applyAlignment="1">
      <alignment vertical="center"/>
    </xf>
    <xf numFmtId="0" fontId="5" fillId="0" borderId="1" xfId="0" applyFont="1" applyFill="1" applyBorder="1" applyAlignment="1">
      <alignment horizontal="left" vertical="center"/>
    </xf>
    <xf numFmtId="0" fontId="10" fillId="0" borderId="1" xfId="0" applyFont="1" applyBorder="1" applyAlignment="1">
      <alignment horizontal="left" vertical="center"/>
    </xf>
    <xf numFmtId="0" fontId="4" fillId="0" borderId="14" xfId="0" applyFont="1" applyBorder="1" applyAlignment="1">
      <alignment horizontal="left" vertical="center"/>
    </xf>
    <xf numFmtId="9" fontId="4" fillId="0" borderId="3" xfId="0" applyNumberFormat="1" applyFont="1" applyBorder="1" applyAlignment="1">
      <alignment horizontal="center" vertical="center"/>
    </xf>
    <xf numFmtId="0" fontId="4" fillId="0" borderId="3" xfId="0" applyFont="1" applyFill="1" applyBorder="1" applyAlignment="1">
      <alignment horizontal="left" vertical="center"/>
    </xf>
    <xf numFmtId="44" fontId="4" fillId="0" borderId="3" xfId="0" applyNumberFormat="1" applyFont="1" applyFill="1" applyBorder="1" applyAlignment="1">
      <alignment horizontal="right" vertical="center"/>
    </xf>
    <xf numFmtId="9" fontId="4" fillId="0" borderId="3" xfId="0" applyNumberFormat="1" applyFont="1" applyFill="1" applyBorder="1" applyAlignment="1">
      <alignment horizontal="center" vertical="center"/>
    </xf>
    <xf numFmtId="0" fontId="4" fillId="5" borderId="3" xfId="0" applyFont="1" applyFill="1" applyBorder="1" applyAlignment="1">
      <alignment horizontal="left" vertical="center"/>
    </xf>
    <xf numFmtId="9" fontId="4" fillId="5" borderId="3" xfId="0" applyNumberFormat="1" applyFont="1" applyFill="1" applyBorder="1" applyAlignment="1">
      <alignment horizontal="center" vertical="center"/>
    </xf>
    <xf numFmtId="0" fontId="7" fillId="2" borderId="1" xfId="1" applyFont="1" applyFill="1" applyBorder="1" applyAlignment="1">
      <alignment horizontal="right" vertical="center"/>
    </xf>
    <xf numFmtId="0" fontId="13" fillId="0" borderId="0" xfId="0" applyFont="1" applyAlignment="1"/>
    <xf numFmtId="0" fontId="14" fillId="2" borderId="1" xfId="1" applyFont="1" applyFill="1" applyBorder="1" applyAlignment="1">
      <alignment horizontal="left" vertical="center"/>
    </xf>
    <xf numFmtId="0" fontId="4" fillId="2" borderId="1" xfId="0" applyFont="1" applyFill="1" applyBorder="1" applyAlignment="1">
      <alignment horizontal="left" vertical="center"/>
    </xf>
    <xf numFmtId="0" fontId="13" fillId="2" borderId="0" xfId="0" applyFont="1" applyFill="1" applyAlignment="1"/>
    <xf numFmtId="0" fontId="4" fillId="2" borderId="1" xfId="0" applyFont="1" applyFill="1" applyBorder="1" applyAlignment="1">
      <alignment horizontal="left"/>
    </xf>
    <xf numFmtId="0" fontId="4" fillId="2" borderId="1" xfId="1" applyFont="1" applyFill="1" applyBorder="1" applyAlignment="1">
      <alignment horizontal="right" vertical="center"/>
    </xf>
    <xf numFmtId="44" fontId="4" fillId="2" borderId="2" xfId="1" applyNumberFormat="1" applyFont="1" applyFill="1" applyBorder="1" applyAlignment="1">
      <alignment horizontal="right" vertical="center"/>
    </xf>
    <xf numFmtId="0" fontId="14" fillId="2" borderId="1" xfId="1" applyFont="1" applyFill="1" applyBorder="1" applyAlignment="1">
      <alignment horizontal="left" vertical="center" wrapText="1"/>
    </xf>
    <xf numFmtId="0" fontId="4" fillId="2" borderId="7" xfId="1" applyFont="1" applyFill="1" applyBorder="1" applyAlignment="1">
      <alignment horizontal="center" vertical="center"/>
    </xf>
    <xf numFmtId="44" fontId="4" fillId="2" borderId="5" xfId="1" applyNumberFormat="1" applyFont="1" applyFill="1" applyBorder="1" applyAlignment="1">
      <alignment horizontal="right" vertical="center"/>
    </xf>
    <xf numFmtId="0" fontId="4" fillId="2" borderId="1" xfId="0" applyFont="1" applyFill="1" applyBorder="1" applyAlignment="1">
      <alignment horizontal="left" vertical="center" wrapText="1"/>
    </xf>
    <xf numFmtId="0" fontId="4" fillId="2" borderId="1" xfId="1" applyFont="1" applyFill="1" applyBorder="1" applyAlignment="1">
      <alignment horizontal="left" wrapText="1"/>
    </xf>
    <xf numFmtId="0" fontId="4" fillId="2" borderId="1" xfId="1" applyFont="1" applyFill="1" applyBorder="1" applyAlignment="1">
      <alignment horizontal="center"/>
    </xf>
    <xf numFmtId="44" fontId="4" fillId="2" borderId="1" xfId="1" applyNumberFormat="1" applyFont="1" applyFill="1" applyBorder="1" applyAlignment="1">
      <alignment horizontal="right"/>
    </xf>
    <xf numFmtId="0" fontId="4" fillId="2" borderId="2" xfId="1" applyFont="1" applyFill="1" applyBorder="1" applyAlignment="1">
      <alignment horizontal="center" vertical="center"/>
    </xf>
    <xf numFmtId="0" fontId="4" fillId="2" borderId="2" xfId="1" applyFont="1" applyFill="1" applyBorder="1" applyAlignment="1">
      <alignment horizontal="left" vertical="center" wrapText="1"/>
    </xf>
    <xf numFmtId="0" fontId="4" fillId="2" borderId="2" xfId="1" applyFont="1" applyFill="1" applyBorder="1" applyAlignment="1">
      <alignment horizontal="left" vertical="center"/>
    </xf>
    <xf numFmtId="0" fontId="17"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4" fillId="2" borderId="3" xfId="1" applyFont="1" applyFill="1" applyBorder="1" applyAlignment="1">
      <alignment horizontal="left" vertical="center" wrapText="1"/>
    </xf>
    <xf numFmtId="0" fontId="4" fillId="2" borderId="3" xfId="1" applyFont="1" applyFill="1" applyBorder="1" applyAlignment="1">
      <alignment horizontal="center" vertical="center"/>
    </xf>
    <xf numFmtId="0" fontId="18" fillId="2" borderId="1" xfId="0" applyFont="1" applyFill="1" applyBorder="1" applyAlignment="1">
      <alignment horizontal="left" vertical="center" wrapText="1"/>
    </xf>
    <xf numFmtId="0" fontId="6" fillId="2" borderId="7" xfId="0" applyFont="1" applyFill="1" applyBorder="1" applyAlignment="1">
      <alignment horizontal="left" vertical="center"/>
    </xf>
    <xf numFmtId="0" fontId="4" fillId="2" borderId="3" xfId="0" applyFont="1" applyFill="1" applyBorder="1" applyAlignment="1">
      <alignment horizontal="center" vertical="center"/>
    </xf>
    <xf numFmtId="0" fontId="10" fillId="2" borderId="1" xfId="0" applyFont="1" applyFill="1" applyBorder="1" applyAlignment="1">
      <alignment horizontal="left" vertical="center" wrapText="1"/>
    </xf>
    <xf numFmtId="44" fontId="6" fillId="2" borderId="4" xfId="0" applyNumberFormat="1" applyFont="1" applyFill="1" applyBorder="1" applyAlignment="1">
      <alignment horizontal="right" vertical="center"/>
    </xf>
    <xf numFmtId="0" fontId="13"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right"/>
    </xf>
    <xf numFmtId="44" fontId="4" fillId="6" borderId="7" xfId="1" applyNumberFormat="1" applyFont="1" applyFill="1" applyBorder="1" applyAlignment="1">
      <alignment horizontal="center" vertical="center"/>
    </xf>
    <xf numFmtId="44" fontId="7" fillId="8" borderId="1" xfId="1" applyNumberFormat="1" applyFont="1" applyFill="1" applyBorder="1" applyAlignment="1">
      <alignment horizontal="center" vertical="center" wrapText="1"/>
    </xf>
    <xf numFmtId="0" fontId="6" fillId="7" borderId="0" xfId="0" applyFont="1" applyFill="1" applyAlignment="1">
      <alignment horizontal="center" vertical="center"/>
    </xf>
    <xf numFmtId="0" fontId="6" fillId="7" borderId="0" xfId="0" applyFont="1" applyFill="1" applyAlignment="1">
      <alignment vertical="center"/>
    </xf>
    <xf numFmtId="0" fontId="8" fillId="8" borderId="1" xfId="0" applyFont="1" applyFill="1" applyBorder="1" applyAlignment="1">
      <alignment horizontal="left" vertical="center"/>
    </xf>
    <xf numFmtId="0" fontId="6" fillId="6" borderId="1" xfId="0" applyFont="1" applyFill="1" applyBorder="1" applyAlignment="1">
      <alignment horizontal="center" vertical="center"/>
    </xf>
    <xf numFmtId="0" fontId="4" fillId="6" borderId="1" xfId="1" applyFont="1" applyFill="1" applyBorder="1" applyAlignment="1">
      <alignment horizontal="left" vertical="center"/>
    </xf>
    <xf numFmtId="0" fontId="4" fillId="6" borderId="1" xfId="1" applyFont="1" applyFill="1" applyBorder="1" applyAlignment="1">
      <alignment horizontal="center" vertical="center"/>
    </xf>
    <xf numFmtId="44" fontId="4" fillId="6" borderId="1" xfId="1" applyNumberFormat="1" applyFont="1" applyFill="1" applyBorder="1" applyAlignment="1">
      <alignment horizontal="right" vertical="center"/>
    </xf>
    <xf numFmtId="9" fontId="4" fillId="6" borderId="1" xfId="1" applyNumberFormat="1" applyFont="1" applyFill="1" applyBorder="1" applyAlignment="1">
      <alignment horizontal="center" vertical="center"/>
    </xf>
    <xf numFmtId="165" fontId="4" fillId="6" borderId="1" xfId="1" applyNumberFormat="1" applyFont="1" applyFill="1" applyBorder="1" applyAlignment="1">
      <alignment horizontal="right" vertical="center"/>
    </xf>
    <xf numFmtId="0" fontId="9" fillId="6" borderId="1" xfId="1" applyFont="1" applyFill="1" applyBorder="1" applyAlignment="1">
      <alignment horizontal="left" vertical="center"/>
    </xf>
    <xf numFmtId="0" fontId="4" fillId="5" borderId="1" xfId="1" applyFont="1" applyFill="1" applyBorder="1" applyAlignment="1">
      <alignment horizontal="left" vertical="center"/>
    </xf>
    <xf numFmtId="44" fontId="6" fillId="5" borderId="1" xfId="0" applyNumberFormat="1" applyFont="1" applyFill="1" applyBorder="1" applyAlignment="1">
      <alignment horizontal="right" vertical="center"/>
    </xf>
    <xf numFmtId="44" fontId="4" fillId="5" borderId="1" xfId="0" applyNumberFormat="1" applyFont="1" applyFill="1" applyBorder="1" applyAlignment="1">
      <alignment horizontal="right" vertical="center"/>
    </xf>
    <xf numFmtId="165" fontId="4" fillId="5" borderId="1" xfId="1" applyNumberFormat="1" applyFont="1" applyFill="1" applyBorder="1" applyAlignment="1">
      <alignment horizontal="right" vertical="center"/>
    </xf>
    <xf numFmtId="0" fontId="4" fillId="6" borderId="1" xfId="0" applyFont="1" applyFill="1" applyBorder="1" applyAlignment="1">
      <alignment horizontal="center" vertical="center"/>
    </xf>
    <xf numFmtId="0" fontId="4" fillId="6" borderId="14" xfId="0" applyFont="1" applyFill="1" applyBorder="1" applyAlignment="1">
      <alignment horizontal="left" vertical="center"/>
    </xf>
    <xf numFmtId="0" fontId="4" fillId="6" borderId="3" xfId="0" applyFont="1" applyFill="1" applyBorder="1" applyAlignment="1">
      <alignment horizontal="left" vertical="center"/>
    </xf>
    <xf numFmtId="0" fontId="4" fillId="6" borderId="3" xfId="0" applyFont="1" applyFill="1" applyBorder="1" applyAlignment="1">
      <alignment horizontal="center" vertical="center"/>
    </xf>
    <xf numFmtId="44" fontId="4" fillId="6" borderId="3" xfId="0" applyNumberFormat="1" applyFont="1" applyFill="1" applyBorder="1" applyAlignment="1">
      <alignment horizontal="right" vertical="center"/>
    </xf>
    <xf numFmtId="9" fontId="4" fillId="6" borderId="3" xfId="0" applyNumberFormat="1" applyFont="1" applyFill="1" applyBorder="1" applyAlignment="1">
      <alignment horizontal="center" vertical="center"/>
    </xf>
    <xf numFmtId="165" fontId="4" fillId="6" borderId="3" xfId="0" applyNumberFormat="1" applyFont="1" applyFill="1" applyBorder="1" applyAlignment="1">
      <alignment horizontal="right" vertical="center"/>
    </xf>
    <xf numFmtId="0" fontId="4" fillId="6" borderId="2" xfId="0" applyFont="1" applyFill="1" applyBorder="1" applyAlignment="1">
      <alignment horizontal="center" vertical="center"/>
    </xf>
    <xf numFmtId="0" fontId="4" fillId="6" borderId="6" xfId="0" applyFont="1" applyFill="1" applyBorder="1" applyAlignment="1">
      <alignment horizontal="left" vertical="center"/>
    </xf>
    <xf numFmtId="0" fontId="4" fillId="6" borderId="6" xfId="0" applyFont="1" applyFill="1" applyBorder="1" applyAlignment="1">
      <alignment horizontal="center" vertical="center"/>
    </xf>
    <xf numFmtId="44" fontId="4" fillId="6" borderId="6" xfId="0" applyNumberFormat="1" applyFont="1" applyFill="1" applyBorder="1" applyAlignment="1">
      <alignment horizontal="right" vertical="center"/>
    </xf>
    <xf numFmtId="9" fontId="4" fillId="6" borderId="6" xfId="0" applyNumberFormat="1" applyFont="1" applyFill="1" applyBorder="1" applyAlignment="1">
      <alignment horizontal="center" vertical="center"/>
    </xf>
    <xf numFmtId="165" fontId="4" fillId="6" borderId="6" xfId="0" applyNumberFormat="1" applyFont="1" applyFill="1" applyBorder="1" applyAlignment="1">
      <alignment horizontal="right" vertical="center"/>
    </xf>
    <xf numFmtId="0" fontId="4" fillId="6" borderId="7" xfId="0" applyFont="1" applyFill="1" applyBorder="1" applyAlignment="1">
      <alignment horizontal="center" vertical="center"/>
    </xf>
    <xf numFmtId="0" fontId="4" fillId="6" borderId="3" xfId="0" applyFont="1" applyFill="1" applyBorder="1" applyAlignment="1">
      <alignment vertical="center"/>
    </xf>
    <xf numFmtId="44" fontId="4" fillId="6" borderId="3" xfId="0" applyNumberFormat="1" applyFont="1" applyFill="1" applyBorder="1" applyAlignment="1">
      <alignment vertical="center"/>
    </xf>
    <xf numFmtId="9" fontId="4" fillId="6" borderId="3" xfId="0" applyNumberFormat="1" applyFont="1" applyFill="1" applyBorder="1" applyAlignment="1">
      <alignment vertical="center"/>
    </xf>
    <xf numFmtId="165" fontId="4" fillId="6" borderId="3" xfId="0" applyNumberFormat="1" applyFont="1" applyFill="1" applyBorder="1" applyAlignment="1">
      <alignment vertical="center"/>
    </xf>
    <xf numFmtId="0" fontId="6" fillId="5" borderId="0" xfId="0" applyFont="1" applyFill="1" applyAlignment="1">
      <alignment horizontal="center" vertical="center"/>
    </xf>
    <xf numFmtId="44" fontId="8" fillId="4" borderId="9" xfId="3" applyFont="1" applyFill="1" applyBorder="1" applyAlignment="1">
      <alignment horizontal="center" vertical="center"/>
    </xf>
    <xf numFmtId="0" fontId="4" fillId="9" borderId="1" xfId="1" applyFont="1" applyFill="1" applyBorder="1" applyAlignment="1">
      <alignment horizontal="center" vertical="center" wrapText="1"/>
    </xf>
    <xf numFmtId="0" fontId="4" fillId="9" borderId="1" xfId="1" applyFont="1" applyFill="1" applyBorder="1" applyAlignment="1">
      <alignment horizontal="left" vertical="center"/>
    </xf>
    <xf numFmtId="9" fontId="4" fillId="9" borderId="1" xfId="1" applyNumberFormat="1" applyFont="1" applyFill="1" applyBorder="1" applyAlignment="1">
      <alignment horizontal="center" vertical="center"/>
    </xf>
    <xf numFmtId="44" fontId="4" fillId="9" borderId="7" xfId="1" applyNumberFormat="1" applyFont="1" applyFill="1" applyBorder="1" applyAlignment="1">
      <alignment horizontal="center" vertical="center"/>
    </xf>
    <xf numFmtId="44" fontId="7" fillId="2" borderId="0" xfId="1" applyNumberFormat="1" applyFont="1" applyFill="1" applyBorder="1" applyAlignment="1">
      <alignment horizontal="center" vertical="center" wrapText="1"/>
    </xf>
    <xf numFmtId="0" fontId="8" fillId="8" borderId="7" xfId="0" applyFont="1" applyFill="1" applyBorder="1" applyAlignment="1">
      <alignment horizontal="center" wrapText="1"/>
    </xf>
    <xf numFmtId="44" fontId="6" fillId="0" borderId="1" xfId="0" applyNumberFormat="1" applyFont="1" applyBorder="1" applyAlignment="1"/>
    <xf numFmtId="0" fontId="4" fillId="9" borderId="3" xfId="1" applyFont="1" applyFill="1" applyBorder="1" applyAlignment="1">
      <alignment horizontal="center" vertical="center"/>
    </xf>
    <xf numFmtId="0" fontId="9" fillId="9" borderId="3" xfId="1" applyFont="1" applyFill="1" applyBorder="1" applyAlignment="1">
      <alignment horizontal="justify" vertical="center"/>
    </xf>
    <xf numFmtId="44" fontId="4" fillId="9" borderId="3" xfId="1" applyNumberFormat="1" applyFont="1" applyFill="1" applyBorder="1" applyAlignment="1">
      <alignment vertical="center"/>
    </xf>
    <xf numFmtId="9" fontId="4" fillId="9" borderId="3" xfId="1" applyNumberFormat="1" applyFont="1" applyFill="1" applyBorder="1" applyAlignment="1">
      <alignment vertical="center"/>
    </xf>
    <xf numFmtId="44" fontId="6" fillId="9" borderId="6" xfId="0" applyNumberFormat="1" applyFont="1" applyFill="1" applyBorder="1" applyAlignment="1">
      <alignment horizontal="center" vertical="center"/>
    </xf>
    <xf numFmtId="44" fontId="6" fillId="9" borderId="1" xfId="0" applyNumberFormat="1" applyFont="1" applyFill="1" applyBorder="1" applyAlignment="1"/>
    <xf numFmtId="0" fontId="11" fillId="8" borderId="1" xfId="1" applyFont="1" applyFill="1" applyBorder="1" applyAlignment="1">
      <alignment horizontal="left" vertical="center"/>
    </xf>
    <xf numFmtId="0" fontId="4" fillId="0" borderId="14" xfId="0" applyFont="1" applyFill="1" applyBorder="1" applyAlignment="1">
      <alignment horizontal="center" vertical="center"/>
    </xf>
    <xf numFmtId="0" fontId="4" fillId="9" borderId="1" xfId="1" applyFont="1" applyFill="1" applyBorder="1" applyAlignment="1">
      <alignment horizontal="center" vertical="center"/>
    </xf>
    <xf numFmtId="44" fontId="4" fillId="9" borderId="1" xfId="1" applyNumberFormat="1" applyFont="1" applyFill="1" applyBorder="1" applyAlignment="1">
      <alignment horizontal="right" vertical="center"/>
    </xf>
    <xf numFmtId="165" fontId="4" fillId="9" borderId="1" xfId="1" applyNumberFormat="1" applyFont="1" applyFill="1" applyBorder="1" applyAlignment="1">
      <alignment horizontal="right" vertical="center"/>
    </xf>
    <xf numFmtId="165" fontId="4" fillId="9" borderId="1" xfId="1" applyNumberFormat="1" applyFont="1" applyFill="1" applyBorder="1" applyAlignment="1">
      <alignment vertical="center"/>
    </xf>
    <xf numFmtId="0" fontId="4" fillId="9" borderId="1" xfId="1" applyFont="1" applyFill="1" applyBorder="1" applyAlignment="1">
      <alignment vertical="center"/>
    </xf>
    <xf numFmtId="0" fontId="4" fillId="9" borderId="1" xfId="1" applyFont="1" applyFill="1" applyBorder="1" applyAlignment="1">
      <alignment horizontal="justify" vertical="center"/>
    </xf>
    <xf numFmtId="44" fontId="4" fillId="9" borderId="1" xfId="1" applyNumberFormat="1" applyFont="1" applyFill="1" applyBorder="1" applyAlignment="1">
      <alignment vertical="center" wrapText="1"/>
    </xf>
    <xf numFmtId="44" fontId="4" fillId="9" borderId="1" xfId="1" applyNumberFormat="1" applyFont="1" applyFill="1" applyBorder="1"/>
    <xf numFmtId="9" fontId="4" fillId="9" borderId="1" xfId="1" applyNumberFormat="1" applyFont="1" applyFill="1" applyBorder="1" applyAlignment="1">
      <alignment horizontal="center"/>
    </xf>
    <xf numFmtId="0" fontId="4" fillId="9" borderId="1"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left" vertical="center"/>
    </xf>
    <xf numFmtId="44" fontId="4" fillId="9" borderId="3" xfId="0" applyNumberFormat="1" applyFont="1" applyFill="1" applyBorder="1" applyAlignment="1">
      <alignment horizontal="right" vertical="center"/>
    </xf>
    <xf numFmtId="9" fontId="4" fillId="9" borderId="3" xfId="0" applyNumberFormat="1" applyFont="1" applyFill="1" applyBorder="1" applyAlignment="1">
      <alignment horizontal="center" vertical="center"/>
    </xf>
    <xf numFmtId="165" fontId="4" fillId="9" borderId="3" xfId="0" applyNumberFormat="1" applyFont="1" applyFill="1" applyBorder="1" applyAlignment="1">
      <alignment horizontal="right" vertical="center"/>
    </xf>
    <xf numFmtId="165" fontId="6" fillId="9" borderId="13" xfId="0" applyNumberFormat="1" applyFont="1" applyFill="1" applyBorder="1" applyAlignment="1">
      <alignment vertical="center"/>
    </xf>
    <xf numFmtId="0" fontId="4" fillId="0" borderId="1" xfId="0" applyFont="1" applyBorder="1" applyAlignment="1">
      <alignment horizontal="left" vertical="center"/>
    </xf>
    <xf numFmtId="44" fontId="6" fillId="6" borderId="1" xfId="0" applyNumberFormat="1" applyFont="1" applyFill="1" applyBorder="1" applyAlignment="1">
      <alignment horizontal="right" vertical="center"/>
    </xf>
    <xf numFmtId="0" fontId="6" fillId="2" borderId="7" xfId="0" applyFont="1" applyFill="1" applyBorder="1" applyAlignment="1">
      <alignment horizontal="left" vertical="center" wrapText="1"/>
    </xf>
    <xf numFmtId="0" fontId="6" fillId="5" borderId="1" xfId="0" applyFont="1" applyFill="1" applyBorder="1" applyAlignment="1">
      <alignment horizontal="left" vertical="center" wrapText="1"/>
    </xf>
    <xf numFmtId="44" fontId="6" fillId="9" borderId="0" xfId="0" applyNumberFormat="1" applyFont="1" applyFill="1"/>
    <xf numFmtId="0" fontId="4" fillId="2" borderId="7" xfId="0" applyFont="1" applyFill="1" applyBorder="1" applyAlignment="1">
      <alignment horizontal="center" vertical="center"/>
    </xf>
    <xf numFmtId="0" fontId="4" fillId="2" borderId="3" xfId="0" applyFont="1" applyFill="1" applyBorder="1" applyAlignment="1">
      <alignment horizontal="left" vertical="center"/>
    </xf>
    <xf numFmtId="44" fontId="4" fillId="2" borderId="3" xfId="0" applyNumberFormat="1" applyFont="1" applyFill="1" applyBorder="1" applyAlignment="1">
      <alignment horizontal="right" vertical="center"/>
    </xf>
    <xf numFmtId="9" fontId="4" fillId="2" borderId="3" xfId="0" applyNumberFormat="1" applyFont="1" applyFill="1" applyBorder="1" applyAlignment="1">
      <alignment horizontal="center" vertical="center"/>
    </xf>
    <xf numFmtId="165" fontId="4" fillId="2" borderId="3" xfId="0" applyNumberFormat="1" applyFont="1" applyFill="1" applyBorder="1" applyAlignment="1">
      <alignment horizontal="right" vertical="center"/>
    </xf>
    <xf numFmtId="165" fontId="4" fillId="2" borderId="1" xfId="1" applyNumberFormat="1" applyFont="1" applyFill="1" applyBorder="1" applyAlignment="1">
      <alignment vertical="center"/>
    </xf>
    <xf numFmtId="44" fontId="4" fillId="2" borderId="7" xfId="1" applyNumberFormat="1" applyFont="1" applyFill="1" applyBorder="1" applyAlignment="1">
      <alignment horizontal="center" vertical="center"/>
    </xf>
    <xf numFmtId="44" fontId="6" fillId="2" borderId="1" xfId="0" applyNumberFormat="1" applyFont="1" applyFill="1" applyBorder="1" applyAlignment="1"/>
    <xf numFmtId="0" fontId="8" fillId="2" borderId="0" xfId="0" applyFont="1" applyFill="1" applyAlignment="1">
      <alignment horizontal="center" vertical="center"/>
    </xf>
    <xf numFmtId="44" fontId="8" fillId="2" borderId="0" xfId="0" applyNumberFormat="1" applyFont="1" applyFill="1" applyAlignment="1">
      <alignment horizontal="center" vertical="center"/>
    </xf>
    <xf numFmtId="44" fontId="6" fillId="2" borderId="0" xfId="0" applyNumberFormat="1" applyFont="1" applyFill="1" applyAlignment="1">
      <alignment horizontal="center" vertical="center"/>
    </xf>
    <xf numFmtId="44" fontId="13" fillId="2" borderId="1" xfId="0" applyNumberFormat="1" applyFont="1" applyFill="1" applyBorder="1" applyAlignment="1">
      <alignment horizontal="right"/>
    </xf>
    <xf numFmtId="0" fontId="18" fillId="2" borderId="10" xfId="1" applyFont="1" applyFill="1" applyBorder="1" applyAlignment="1">
      <alignment horizontal="left" vertical="center" wrapText="1"/>
    </xf>
    <xf numFmtId="0" fontId="13" fillId="0" borderId="0" xfId="0" applyFont="1" applyAlignment="1">
      <alignment horizontal="center" vertical="center"/>
    </xf>
    <xf numFmtId="44" fontId="13" fillId="0" borderId="0" xfId="0" applyNumberFormat="1" applyFont="1" applyAlignment="1">
      <alignment horizontal="center" vertical="center"/>
    </xf>
    <xf numFmtId="44" fontId="4" fillId="2" borderId="12" xfId="1" applyNumberFormat="1" applyFont="1" applyFill="1" applyBorder="1" applyAlignment="1">
      <alignment horizontal="center" vertical="center"/>
    </xf>
    <xf numFmtId="164" fontId="14" fillId="2" borderId="23" xfId="1" applyNumberFormat="1" applyFont="1" applyFill="1" applyBorder="1" applyAlignment="1">
      <alignment horizontal="right" vertical="center"/>
    </xf>
    <xf numFmtId="164" fontId="20" fillId="2" borderId="23" xfId="1" applyNumberFormat="1" applyFont="1" applyFill="1" applyBorder="1" applyAlignment="1">
      <alignment horizontal="right" vertical="center"/>
    </xf>
    <xf numFmtId="44" fontId="7" fillId="2" borderId="16" xfId="1" applyNumberFormat="1" applyFont="1" applyFill="1" applyBorder="1" applyAlignment="1">
      <alignment horizontal="center" vertical="center"/>
    </xf>
    <xf numFmtId="0" fontId="14" fillId="2" borderId="2" xfId="1" applyFont="1" applyFill="1" applyBorder="1" applyAlignment="1">
      <alignment horizontal="left" vertical="center"/>
    </xf>
    <xf numFmtId="44" fontId="11" fillId="8" borderId="1" xfId="1" applyNumberFormat="1" applyFont="1" applyFill="1" applyBorder="1" applyAlignment="1">
      <alignment horizontal="center" vertical="center" wrapText="1"/>
    </xf>
    <xf numFmtId="0" fontId="13" fillId="0" borderId="0" xfId="0" applyFont="1" applyFill="1" applyAlignment="1"/>
    <xf numFmtId="0" fontId="14" fillId="2" borderId="16" xfId="1" applyFont="1" applyFill="1" applyBorder="1" applyAlignment="1">
      <alignment horizontal="center" vertical="center"/>
    </xf>
    <xf numFmtId="0" fontId="4" fillId="2" borderId="16" xfId="1" applyFont="1" applyFill="1" applyBorder="1" applyAlignment="1">
      <alignment horizontal="center" vertical="center"/>
    </xf>
    <xf numFmtId="0" fontId="17" fillId="2" borderId="16" xfId="0" applyFont="1" applyFill="1" applyBorder="1" applyAlignment="1">
      <alignment horizontal="center" vertical="center"/>
    </xf>
    <xf numFmtId="0" fontId="14" fillId="2" borderId="26" xfId="1" applyFont="1" applyFill="1" applyBorder="1" applyAlignment="1">
      <alignment horizontal="center" vertical="center"/>
    </xf>
    <xf numFmtId="0" fontId="4" fillId="2" borderId="23" xfId="1" applyFont="1" applyFill="1" applyBorder="1" applyAlignment="1">
      <alignment horizontal="center" vertical="center"/>
    </xf>
    <xf numFmtId="44" fontId="4" fillId="2" borderId="1" xfId="1" applyNumberFormat="1" applyFont="1" applyFill="1" applyBorder="1" applyAlignment="1">
      <alignment horizontal="center" vertical="center"/>
    </xf>
    <xf numFmtId="164" fontId="14" fillId="2" borderId="1" xfId="1" applyNumberFormat="1" applyFont="1" applyFill="1" applyBorder="1" applyAlignment="1">
      <alignment horizontal="right" vertical="center"/>
    </xf>
    <xf numFmtId="164" fontId="17" fillId="2" borderId="1" xfId="0" applyNumberFormat="1" applyFont="1" applyFill="1" applyBorder="1" applyAlignment="1">
      <alignment horizontal="right" vertical="center"/>
    </xf>
    <xf numFmtId="44" fontId="7" fillId="2" borderId="1" xfId="1" applyNumberFormat="1" applyFont="1" applyFill="1" applyBorder="1" applyAlignment="1">
      <alignment horizontal="center" vertical="center"/>
    </xf>
    <xf numFmtId="0" fontId="13" fillId="0" borderId="1" xfId="0" applyFont="1" applyBorder="1" applyAlignment="1"/>
    <xf numFmtId="164" fontId="14" fillId="2" borderId="2" xfId="1" applyNumberFormat="1" applyFont="1" applyFill="1" applyBorder="1" applyAlignment="1">
      <alignment horizontal="right" vertical="center"/>
    </xf>
    <xf numFmtId="9" fontId="4" fillId="2" borderId="2" xfId="1" applyNumberFormat="1" applyFont="1" applyFill="1" applyBorder="1" applyAlignment="1">
      <alignment horizontal="center" vertical="center"/>
    </xf>
    <xf numFmtId="44" fontId="4" fillId="2" borderId="2" xfId="1" applyNumberFormat="1" applyFont="1" applyFill="1" applyBorder="1" applyAlignment="1">
      <alignment horizontal="center" vertical="center"/>
    </xf>
    <xf numFmtId="0" fontId="4" fillId="2" borderId="4" xfId="1" applyFont="1" applyFill="1" applyBorder="1" applyAlignment="1">
      <alignment horizontal="center" vertical="center"/>
    </xf>
    <xf numFmtId="44" fontId="4" fillId="2" borderId="4" xfId="1" applyNumberFormat="1" applyFont="1" applyFill="1" applyBorder="1" applyAlignment="1">
      <alignment horizontal="right" vertical="center"/>
    </xf>
    <xf numFmtId="164" fontId="14" fillId="2" borderId="4" xfId="1" applyNumberFormat="1" applyFont="1" applyFill="1" applyBorder="1" applyAlignment="1">
      <alignment horizontal="right" vertical="center"/>
    </xf>
    <xf numFmtId="9" fontId="4" fillId="2" borderId="4" xfId="1" applyNumberFormat="1" applyFont="1" applyFill="1" applyBorder="1" applyAlignment="1">
      <alignment horizontal="center" vertical="center"/>
    </xf>
    <xf numFmtId="44" fontId="4" fillId="2" borderId="4" xfId="1" applyNumberFormat="1" applyFont="1" applyFill="1" applyBorder="1" applyAlignment="1">
      <alignment horizontal="center" vertical="center"/>
    </xf>
    <xf numFmtId="0" fontId="13" fillId="0" borderId="0" xfId="0" applyFont="1" applyBorder="1" applyAlignment="1"/>
    <xf numFmtId="44" fontId="13" fillId="0" borderId="0" xfId="0" applyNumberFormat="1" applyFont="1" applyAlignment="1">
      <alignment horizontal="right"/>
    </xf>
    <xf numFmtId="44" fontId="13" fillId="2" borderId="0" xfId="0" applyNumberFormat="1" applyFont="1" applyFill="1" applyAlignment="1">
      <alignment horizontal="right"/>
    </xf>
    <xf numFmtId="0" fontId="4" fillId="2" borderId="29" xfId="1" applyFont="1" applyFill="1" applyBorder="1" applyAlignment="1">
      <alignment horizontal="center" vertical="center"/>
    </xf>
    <xf numFmtId="0" fontId="4" fillId="2" borderId="9" xfId="1" applyFont="1" applyFill="1" applyBorder="1" applyAlignment="1">
      <alignment horizontal="center" vertical="center"/>
    </xf>
    <xf numFmtId="0" fontId="19" fillId="2" borderId="31" xfId="0" applyFont="1" applyFill="1" applyBorder="1" applyAlignment="1">
      <alignment horizontal="left" vertical="center" wrapText="1"/>
    </xf>
    <xf numFmtId="0" fontId="19" fillId="2" borderId="31" xfId="0" applyFont="1" applyFill="1" applyBorder="1" applyAlignment="1">
      <alignment horizontal="center" vertical="center"/>
    </xf>
    <xf numFmtId="0" fontId="7" fillId="2" borderId="2" xfId="1" applyFont="1" applyFill="1" applyBorder="1" applyAlignment="1">
      <alignment horizontal="right" vertical="center"/>
    </xf>
    <xf numFmtId="44" fontId="6" fillId="2" borderId="2" xfId="0" applyNumberFormat="1" applyFont="1" applyFill="1" applyBorder="1" applyAlignment="1">
      <alignment vertical="center"/>
    </xf>
    <xf numFmtId="44" fontId="4" fillId="2" borderId="2" xfId="1" applyNumberFormat="1" applyFont="1" applyFill="1" applyBorder="1" applyAlignment="1">
      <alignment vertical="center"/>
    </xf>
    <xf numFmtId="44" fontId="7" fillId="2" borderId="2" xfId="1" applyNumberFormat="1" applyFont="1" applyFill="1" applyBorder="1" applyAlignment="1">
      <alignment vertical="center"/>
    </xf>
    <xf numFmtId="9" fontId="4" fillId="2" borderId="2" xfId="1" applyNumberFormat="1" applyFont="1" applyFill="1" applyBorder="1" applyAlignment="1">
      <alignment vertical="center"/>
    </xf>
    <xf numFmtId="0" fontId="4" fillId="2" borderId="11" xfId="1" applyFont="1" applyFill="1" applyBorder="1" applyAlignment="1">
      <alignment horizontal="center" vertical="center"/>
    </xf>
    <xf numFmtId="0" fontId="19" fillId="2" borderId="3" xfId="0" applyFont="1" applyFill="1" applyBorder="1" applyAlignment="1">
      <alignment horizontal="left" vertical="center" wrapText="1"/>
    </xf>
    <xf numFmtId="0" fontId="13" fillId="0" borderId="1" xfId="0" applyFont="1" applyFill="1" applyBorder="1" applyAlignment="1"/>
    <xf numFmtId="0" fontId="7" fillId="2" borderId="21"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4" xfId="1" applyFont="1" applyFill="1" applyBorder="1" applyAlignment="1">
      <alignment horizontal="left" vertical="center"/>
    </xf>
    <xf numFmtId="0" fontId="4" fillId="2" borderId="4" xfId="1" applyFont="1" applyFill="1" applyBorder="1" applyAlignment="1">
      <alignment horizontal="left" vertical="center" wrapText="1"/>
    </xf>
    <xf numFmtId="0" fontId="4" fillId="2" borderId="7" xfId="1" applyFont="1" applyFill="1" applyBorder="1" applyAlignment="1">
      <alignment horizontal="left" vertical="center" wrapText="1"/>
    </xf>
    <xf numFmtId="0" fontId="14" fillId="2" borderId="30" xfId="1" applyFont="1" applyFill="1" applyBorder="1" applyAlignment="1">
      <alignment horizontal="center" vertical="center"/>
    </xf>
    <xf numFmtId="164" fontId="12" fillId="2" borderId="3" xfId="1" applyNumberFormat="1" applyFont="1" applyFill="1" applyBorder="1" applyAlignment="1">
      <alignment horizontal="center" vertical="center"/>
    </xf>
    <xf numFmtId="0" fontId="7" fillId="2" borderId="21" xfId="1" applyFont="1" applyFill="1" applyBorder="1" applyAlignment="1">
      <alignment horizontal="center" vertical="center" wrapText="1"/>
    </xf>
    <xf numFmtId="0" fontId="13" fillId="0" borderId="0" xfId="0" applyFont="1" applyAlignment="1">
      <alignment wrapText="1"/>
    </xf>
    <xf numFmtId="44" fontId="13" fillId="0" borderId="1" xfId="0" applyNumberFormat="1" applyFont="1" applyFill="1" applyBorder="1" applyAlignment="1"/>
    <xf numFmtId="0" fontId="13" fillId="0" borderId="2" xfId="0" applyFont="1" applyFill="1" applyBorder="1" applyAlignment="1"/>
    <xf numFmtId="0" fontId="4" fillId="2" borderId="25" xfId="1" applyFont="1" applyFill="1" applyBorder="1" applyAlignment="1">
      <alignment horizontal="center" vertical="center"/>
    </xf>
    <xf numFmtId="0" fontId="19" fillId="2" borderId="14" xfId="0" applyFont="1" applyFill="1" applyBorder="1" applyAlignment="1">
      <alignment horizontal="center" vertical="center" wrapText="1"/>
    </xf>
    <xf numFmtId="0" fontId="14" fillId="2" borderId="1" xfId="1" applyFont="1" applyFill="1" applyBorder="1" applyAlignment="1">
      <alignment horizontal="center" vertical="center"/>
    </xf>
    <xf numFmtId="0" fontId="13" fillId="2" borderId="1" xfId="0" applyFont="1" applyFill="1" applyBorder="1" applyAlignment="1">
      <alignment horizontal="left" wrapText="1"/>
    </xf>
    <xf numFmtId="0" fontId="13" fillId="2" borderId="1" xfId="0" applyFont="1" applyFill="1" applyBorder="1" applyAlignment="1"/>
    <xf numFmtId="0" fontId="14" fillId="2" borderId="25" xfId="1" applyFont="1" applyFill="1" applyBorder="1" applyAlignment="1">
      <alignment horizontal="center" vertical="center"/>
    </xf>
    <xf numFmtId="0" fontId="7" fillId="2" borderId="21" xfId="1" applyFont="1" applyFill="1" applyBorder="1" applyAlignment="1">
      <alignment horizontal="right" vertical="center"/>
    </xf>
    <xf numFmtId="0" fontId="7" fillId="2" borderId="24" xfId="1" applyFont="1" applyFill="1" applyBorder="1" applyAlignment="1">
      <alignment horizontal="right" vertical="center"/>
    </xf>
    <xf numFmtId="44" fontId="7" fillId="2" borderId="15" xfId="1" applyNumberFormat="1" applyFont="1" applyFill="1" applyBorder="1" applyAlignment="1">
      <alignment horizontal="center" vertical="center" wrapText="1"/>
    </xf>
    <xf numFmtId="44" fontId="7" fillId="2" borderId="22" xfId="1" applyNumberFormat="1" applyFont="1" applyFill="1" applyBorder="1" applyAlignment="1">
      <alignment horizontal="center" vertical="center" wrapText="1"/>
    </xf>
    <xf numFmtId="0" fontId="13" fillId="2" borderId="2" xfId="0" applyFont="1" applyFill="1" applyBorder="1" applyAlignment="1"/>
    <xf numFmtId="0" fontId="17" fillId="2" borderId="2" xfId="0" applyFont="1" applyFill="1" applyBorder="1" applyAlignment="1">
      <alignment horizontal="center" vertical="center"/>
    </xf>
    <xf numFmtId="0" fontId="17" fillId="2" borderId="2" xfId="0" applyFont="1" applyFill="1" applyBorder="1" applyAlignment="1">
      <alignment vertical="center"/>
    </xf>
    <xf numFmtId="0" fontId="6" fillId="2" borderId="2" xfId="0" applyFont="1" applyFill="1" applyBorder="1" applyAlignment="1">
      <alignment vertical="center" wrapText="1"/>
    </xf>
    <xf numFmtId="44" fontId="13" fillId="2" borderId="2" xfId="0" applyNumberFormat="1" applyFont="1" applyFill="1" applyBorder="1" applyAlignment="1"/>
    <xf numFmtId="44" fontId="7" fillId="2" borderId="3" xfId="1" applyNumberFormat="1" applyFont="1" applyFill="1" applyBorder="1" applyAlignment="1">
      <alignment horizontal="center" vertical="center"/>
    </xf>
    <xf numFmtId="9" fontId="4" fillId="2" borderId="3" xfId="1" applyNumberFormat="1" applyFont="1" applyFill="1" applyBorder="1" applyAlignment="1">
      <alignment horizontal="center" vertical="center"/>
    </xf>
    <xf numFmtId="0" fontId="7" fillId="2" borderId="1" xfId="1" applyFont="1" applyFill="1" applyBorder="1" applyAlignment="1">
      <alignment horizontal="center" vertical="center" wrapText="1"/>
    </xf>
    <xf numFmtId="0" fontId="22" fillId="2" borderId="1" xfId="0" applyFont="1" applyFill="1" applyBorder="1" applyAlignment="1">
      <alignment horizontal="left" vertical="center" wrapText="1"/>
    </xf>
    <xf numFmtId="0" fontId="19" fillId="2" borderId="1" xfId="0" applyFont="1" applyFill="1" applyBorder="1" applyAlignment="1">
      <alignment horizontal="center" vertical="center"/>
    </xf>
    <xf numFmtId="44" fontId="7" fillId="2" borderId="1"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44" fontId="13" fillId="2" borderId="1" xfId="0" applyNumberFormat="1" applyFont="1" applyFill="1" applyBorder="1" applyAlignment="1"/>
    <xf numFmtId="0" fontId="14" fillId="2" borderId="2" xfId="1" applyFont="1" applyFill="1" applyBorder="1" applyAlignment="1">
      <alignment horizontal="left" vertical="center" wrapText="1"/>
    </xf>
    <xf numFmtId="0" fontId="14" fillId="2" borderId="8" xfId="1" applyFont="1" applyFill="1" applyBorder="1" applyAlignment="1">
      <alignment horizontal="left" vertical="center"/>
    </xf>
    <xf numFmtId="0" fontId="14" fillId="2" borderId="7" xfId="1" applyFont="1" applyFill="1" applyBorder="1" applyAlignment="1">
      <alignment horizontal="left" vertical="center"/>
    </xf>
    <xf numFmtId="0" fontId="7" fillId="2" borderId="3" xfId="1" applyFont="1" applyFill="1" applyBorder="1" applyAlignment="1">
      <alignment horizontal="center" vertical="center"/>
    </xf>
    <xf numFmtId="44" fontId="13" fillId="2" borderId="1" xfId="0" applyNumberFormat="1" applyFont="1" applyFill="1" applyBorder="1"/>
    <xf numFmtId="0" fontId="6" fillId="0" borderId="20" xfId="0" applyFont="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15" fillId="2" borderId="3" xfId="0" applyFont="1" applyFill="1" applyBorder="1" applyAlignment="1">
      <alignment horizontal="right" vertical="center"/>
    </xf>
    <xf numFmtId="0" fontId="12" fillId="2" borderId="23" xfId="1" applyFont="1" applyFill="1" applyBorder="1" applyAlignment="1">
      <alignment horizontal="right" vertical="center"/>
    </xf>
    <xf numFmtId="0" fontId="12" fillId="2" borderId="3" xfId="1" applyFont="1" applyFill="1" applyBorder="1" applyAlignment="1">
      <alignment horizontal="right" vertical="center"/>
    </xf>
    <xf numFmtId="0" fontId="16" fillId="2" borderId="1" xfId="0" applyFont="1" applyFill="1" applyBorder="1" applyAlignment="1">
      <alignment horizontal="right" vertical="center"/>
    </xf>
    <xf numFmtId="0" fontId="16" fillId="2" borderId="3" xfId="0" applyFont="1" applyFill="1" applyBorder="1" applyAlignment="1">
      <alignment horizontal="right" vertical="center"/>
    </xf>
    <xf numFmtId="0" fontId="15" fillId="2" borderId="1" xfId="0" applyFont="1" applyFill="1" applyBorder="1" applyAlignment="1">
      <alignment horizontal="right" vertical="center"/>
    </xf>
    <xf numFmtId="0" fontId="4" fillId="2" borderId="1" xfId="2" applyFont="1" applyFill="1" applyBorder="1" applyAlignment="1">
      <alignment horizontal="left" vertical="center" wrapText="1"/>
    </xf>
    <xf numFmtId="0" fontId="4" fillId="2" borderId="5" xfId="1" applyFont="1" applyFill="1" applyBorder="1" applyAlignment="1">
      <alignment horizontal="left" vertical="center" wrapText="1"/>
    </xf>
    <xf numFmtId="0" fontId="15" fillId="0" borderId="1" xfId="0" applyFont="1" applyFill="1" applyBorder="1" applyAlignment="1"/>
    <xf numFmtId="0" fontId="4" fillId="2" borderId="28" xfId="1" applyFont="1" applyFill="1" applyBorder="1" applyAlignment="1">
      <alignment horizontal="left" vertical="center" wrapText="1"/>
    </xf>
    <xf numFmtId="0" fontId="17" fillId="2" borderId="1" xfId="0" applyFont="1" applyFill="1" applyBorder="1" applyAlignment="1">
      <alignment vertical="center" wrapText="1"/>
    </xf>
    <xf numFmtId="0" fontId="13" fillId="2" borderId="1" xfId="0" applyFont="1" applyFill="1" applyBorder="1" applyAlignment="1">
      <alignment wrapText="1"/>
    </xf>
    <xf numFmtId="0" fontId="4" fillId="2" borderId="8" xfId="1" applyFont="1" applyFill="1" applyBorder="1" applyAlignment="1">
      <alignment horizontal="left" vertical="center" wrapText="1"/>
    </xf>
  </cellXfs>
  <cellStyles count="6">
    <cellStyle name="Hiperłącze" xfId="2" builtinId="8"/>
    <cellStyle name="Hyperlink" xfId="4"/>
    <cellStyle name="Normalny" xfId="0" builtinId="0"/>
    <cellStyle name="Normalny 2" xfId="1"/>
    <cellStyle name="Normalny 2 2" xfId="5"/>
    <cellStyle name="Walutowy" xfId="3" builtinId="4"/>
  </cellStyles>
  <dxfs count="2">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3"/>
  <sheetViews>
    <sheetView topLeftCell="B1" workbookViewId="0">
      <pane ySplit="1" topLeftCell="A206" activePane="bottomLeft" state="frozen"/>
      <selection activeCell="B1" sqref="B1"/>
      <selection pane="bottomLeft" activeCell="E206" sqref="E206"/>
    </sheetView>
  </sheetViews>
  <sheetFormatPr defaultColWidth="9.1796875" defaultRowHeight="13" x14ac:dyDescent="0.35"/>
  <cols>
    <col min="1" max="1" width="4.7265625" style="3" bestFit="1" customWidth="1"/>
    <col min="2" max="2" width="9.1796875" style="3"/>
    <col min="3" max="3" width="10.453125" style="3" bestFit="1" customWidth="1"/>
    <col min="4" max="4" width="14.453125" style="15" bestFit="1" customWidth="1"/>
    <col min="5" max="5" width="54.453125" style="15" customWidth="1"/>
    <col min="6" max="6" width="12.26953125" style="3" customWidth="1"/>
    <col min="7" max="7" width="9.1796875" style="63"/>
    <col min="8" max="9" width="12.54296875" style="16" customWidth="1"/>
    <col min="10" max="10" width="9.1796875" style="3"/>
    <col min="11" max="11" width="9.453125" style="16" bestFit="1" customWidth="1"/>
    <col min="12" max="12" width="11.81640625" style="23" customWidth="1"/>
    <col min="13" max="16" width="10.81640625" style="45" bestFit="1" customWidth="1"/>
    <col min="17" max="18" width="17.7265625" style="10" customWidth="1"/>
    <col min="19" max="19" width="17.54296875" style="3" customWidth="1"/>
    <col min="20" max="20" width="22.26953125" style="10" bestFit="1" customWidth="1"/>
    <col min="21" max="21" width="24.54296875" style="10" customWidth="1"/>
    <col min="22" max="16373" width="9.1796875" style="10"/>
    <col min="16374" max="16383" width="9.1796875" style="10" bestFit="1" customWidth="1"/>
    <col min="16384" max="16384" width="9.1796875" style="10"/>
  </cols>
  <sheetData>
    <row r="1" spans="1:21" s="7" customFormat="1" ht="26" x14ac:dyDescent="0.3">
      <c r="A1" s="33" t="s">
        <v>0</v>
      </c>
      <c r="B1" s="130" t="s">
        <v>1</v>
      </c>
      <c r="C1" s="130" t="s">
        <v>2</v>
      </c>
      <c r="D1" s="34" t="s">
        <v>3</v>
      </c>
      <c r="E1" s="175" t="s">
        <v>4</v>
      </c>
      <c r="F1" s="33" t="s">
        <v>5</v>
      </c>
      <c r="G1" s="33" t="s">
        <v>6</v>
      </c>
      <c r="H1" s="219" t="s">
        <v>7</v>
      </c>
      <c r="I1" s="219" t="s">
        <v>8</v>
      </c>
      <c r="J1" s="33" t="s">
        <v>9</v>
      </c>
      <c r="K1" s="219" t="s">
        <v>10</v>
      </c>
      <c r="L1" s="219" t="s">
        <v>11</v>
      </c>
      <c r="M1" s="127" t="str">
        <f>IFERROR(VLOOKUP($E1,#REF!,4,0),"")</f>
        <v/>
      </c>
      <c r="N1" s="127" t="str">
        <f>IFERROR(VLOOKUP($E1,#REF!,5,0),"")</f>
        <v/>
      </c>
      <c r="O1" s="127" t="str">
        <f>IFERROR(VLOOKUP($E1,#REF!,6,0),"")</f>
        <v/>
      </c>
      <c r="P1" s="127" t="str">
        <f>IFERROR(VLOOKUP($E1,#REF!,7,0),"")</f>
        <v/>
      </c>
      <c r="Q1" s="167" t="s">
        <v>12</v>
      </c>
      <c r="R1" s="33" t="s">
        <v>13</v>
      </c>
      <c r="S1" s="166"/>
      <c r="T1" s="1" t="s">
        <v>14</v>
      </c>
      <c r="U1" s="8">
        <v>33120</v>
      </c>
    </row>
    <row r="2" spans="1:21" s="32" customFormat="1" x14ac:dyDescent="0.3">
      <c r="A2" s="29" t="s">
        <v>15</v>
      </c>
      <c r="B2" s="29" t="s">
        <v>16</v>
      </c>
      <c r="C2" s="29" t="s">
        <v>17</v>
      </c>
      <c r="D2" s="11" t="s">
        <v>18</v>
      </c>
      <c r="E2" s="11" t="s">
        <v>19</v>
      </c>
      <c r="F2" s="51" t="s">
        <v>20</v>
      </c>
      <c r="G2" s="51">
        <v>5</v>
      </c>
      <c r="H2" s="26">
        <v>15.22</v>
      </c>
      <c r="I2" s="26">
        <v>76.099999999999994</v>
      </c>
      <c r="J2" s="4">
        <v>0.23</v>
      </c>
      <c r="K2" s="26">
        <v>17.503</v>
      </c>
      <c r="L2" s="30">
        <v>93.602999999999994</v>
      </c>
      <c r="M2" s="204" t="str">
        <f>IFERROR(VLOOKUP($E2,#REF!,4,0),"")</f>
        <v/>
      </c>
      <c r="N2" s="204" t="str">
        <f>IFERROR(VLOOKUP($E2,#REF!,5,0),"")</f>
        <v/>
      </c>
      <c r="O2" s="204" t="str">
        <f>IFERROR(VLOOKUP($E2,#REF!,6,0),"")</f>
        <v/>
      </c>
      <c r="P2" s="204" t="str">
        <f>IFERROR(VLOOKUP($E2,#REF!,7,0),"")</f>
        <v/>
      </c>
      <c r="Q2" s="205" t="e">
        <f>P2*G2</f>
        <v>#VALUE!</v>
      </c>
      <c r="R2" s="206" t="e">
        <f t="shared" ref="R2:R14" si="0">Q2-L2</f>
        <v>#VALUE!</v>
      </c>
      <c r="T2" s="207" t="s">
        <v>21</v>
      </c>
      <c r="U2" s="208">
        <f>L121+L160+L261</f>
        <v>37183.127100000005</v>
      </c>
    </row>
    <row r="3" spans="1:21" s="32" customFormat="1" x14ac:dyDescent="0.3">
      <c r="A3" s="29" t="s">
        <v>22</v>
      </c>
      <c r="B3" s="29" t="s">
        <v>16</v>
      </c>
      <c r="C3" s="29" t="s">
        <v>17</v>
      </c>
      <c r="D3" s="11" t="s">
        <v>23</v>
      </c>
      <c r="E3" s="11" t="s">
        <v>24</v>
      </c>
      <c r="F3" s="51" t="s">
        <v>25</v>
      </c>
      <c r="G3" s="51">
        <v>10</v>
      </c>
      <c r="H3" s="26">
        <v>10.9</v>
      </c>
      <c r="I3" s="26">
        <v>109</v>
      </c>
      <c r="J3" s="4">
        <v>0.23</v>
      </c>
      <c r="K3" s="26">
        <v>25.07</v>
      </c>
      <c r="L3" s="30">
        <v>134.07</v>
      </c>
      <c r="M3" s="204" t="str">
        <f>IFERROR(VLOOKUP($E3,#REF!,4,0),"")</f>
        <v/>
      </c>
      <c r="N3" s="204" t="str">
        <f>IFERROR(VLOOKUP($E3,#REF!,5,0),"")</f>
        <v/>
      </c>
      <c r="O3" s="204" t="str">
        <f>IFERROR(VLOOKUP($E3,#REF!,6,0),"")</f>
        <v/>
      </c>
      <c r="P3" s="204" t="str">
        <f>IFERROR(VLOOKUP($E3,#REF!,7,0),"")</f>
        <v/>
      </c>
      <c r="Q3" s="205" t="e">
        <f t="shared" ref="Q3:Q14" si="1">P3*G3</f>
        <v>#VALUE!</v>
      </c>
      <c r="R3" s="206" t="e">
        <f t="shared" si="0"/>
        <v>#VALUE!</v>
      </c>
      <c r="T3" s="83"/>
      <c r="U3" s="209">
        <f>U1-U2</f>
        <v>-4063.1271000000052</v>
      </c>
    </row>
    <row r="4" spans="1:21" s="32" customFormat="1" x14ac:dyDescent="0.3">
      <c r="A4" s="29" t="s">
        <v>26</v>
      </c>
      <c r="B4" s="29" t="s">
        <v>16</v>
      </c>
      <c r="C4" s="29" t="s">
        <v>17</v>
      </c>
      <c r="D4" s="11" t="s">
        <v>27</v>
      </c>
      <c r="E4" s="11" t="s">
        <v>28</v>
      </c>
      <c r="F4" s="51" t="s">
        <v>20</v>
      </c>
      <c r="G4" s="51">
        <v>2</v>
      </c>
      <c r="H4" s="26">
        <v>4.92</v>
      </c>
      <c r="I4" s="26">
        <v>9.84</v>
      </c>
      <c r="J4" s="4">
        <v>0.23</v>
      </c>
      <c r="K4" s="26">
        <v>2.2631999999999999</v>
      </c>
      <c r="L4" s="30">
        <v>12.103199999999999</v>
      </c>
      <c r="M4" s="204" t="str">
        <f>IFERROR(VLOOKUP($E4,#REF!,4,0),"")</f>
        <v/>
      </c>
      <c r="N4" s="204" t="str">
        <f>IFERROR(VLOOKUP($E4,#REF!,5,0),"")</f>
        <v/>
      </c>
      <c r="O4" s="204" t="str">
        <f>IFERROR(VLOOKUP($E4,#REF!,6,0),"")</f>
        <v/>
      </c>
      <c r="P4" s="204" t="str">
        <f>IFERROR(VLOOKUP($E4,#REF!,7,0),"")</f>
        <v/>
      </c>
      <c r="Q4" s="205" t="e">
        <f t="shared" si="1"/>
        <v>#VALUE!</v>
      </c>
      <c r="R4" s="206" t="e">
        <f t="shared" si="0"/>
        <v>#VALUE!</v>
      </c>
    </row>
    <row r="5" spans="1:21" s="32" customFormat="1" x14ac:dyDescent="0.3">
      <c r="A5" s="29" t="s">
        <v>29</v>
      </c>
      <c r="B5" s="29" t="s">
        <v>16</v>
      </c>
      <c r="C5" s="29" t="s">
        <v>17</v>
      </c>
      <c r="D5" s="11" t="s">
        <v>27</v>
      </c>
      <c r="E5" s="11" t="s">
        <v>30</v>
      </c>
      <c r="F5" s="51" t="s">
        <v>20</v>
      </c>
      <c r="G5" s="51">
        <v>0</v>
      </c>
      <c r="H5" s="26">
        <v>3.15</v>
      </c>
      <c r="I5" s="26">
        <v>0</v>
      </c>
      <c r="J5" s="4">
        <v>0.23</v>
      </c>
      <c r="K5" s="26">
        <v>0</v>
      </c>
      <c r="L5" s="30">
        <v>0</v>
      </c>
      <c r="M5" s="204" t="str">
        <f>IFERROR(VLOOKUP($E5,#REF!,4,0),"")</f>
        <v/>
      </c>
      <c r="N5" s="204" t="str">
        <f>IFERROR(VLOOKUP($E5,#REF!,5,0),"")</f>
        <v/>
      </c>
      <c r="O5" s="204" t="str">
        <f>IFERROR(VLOOKUP($E5,#REF!,6,0),"")</f>
        <v/>
      </c>
      <c r="P5" s="204" t="str">
        <f>IFERROR(VLOOKUP($E5,#REF!,7,0),"")</f>
        <v/>
      </c>
      <c r="Q5" s="205" t="e">
        <f t="shared" si="1"/>
        <v>#VALUE!</v>
      </c>
      <c r="R5" s="206" t="e">
        <f t="shared" si="0"/>
        <v>#VALUE!</v>
      </c>
    </row>
    <row r="6" spans="1:21" s="32" customFormat="1" x14ac:dyDescent="0.3">
      <c r="A6" s="29" t="s">
        <v>31</v>
      </c>
      <c r="B6" s="29" t="s">
        <v>16</v>
      </c>
      <c r="C6" s="29" t="s">
        <v>17</v>
      </c>
      <c r="D6" s="11" t="s">
        <v>27</v>
      </c>
      <c r="E6" s="11" t="s">
        <v>32</v>
      </c>
      <c r="F6" s="51" t="s">
        <v>20</v>
      </c>
      <c r="G6" s="51">
        <v>0</v>
      </c>
      <c r="H6" s="26">
        <v>6.15</v>
      </c>
      <c r="I6" s="26">
        <v>0</v>
      </c>
      <c r="J6" s="4">
        <v>0.23</v>
      </c>
      <c r="K6" s="26">
        <v>0</v>
      </c>
      <c r="L6" s="30">
        <v>0</v>
      </c>
      <c r="M6" s="204" t="str">
        <f>IFERROR(VLOOKUP($E6,#REF!,4,0),"")</f>
        <v/>
      </c>
      <c r="N6" s="204" t="str">
        <f>IFERROR(VLOOKUP($E6,#REF!,5,0),"")</f>
        <v/>
      </c>
      <c r="O6" s="204" t="str">
        <f>IFERROR(VLOOKUP($E6,#REF!,6,0),"")</f>
        <v/>
      </c>
      <c r="P6" s="204" t="str">
        <f>IFERROR(VLOOKUP($E6,#REF!,7,0),"")</f>
        <v/>
      </c>
      <c r="Q6" s="205" t="e">
        <f t="shared" si="1"/>
        <v>#VALUE!</v>
      </c>
      <c r="R6" s="206" t="e">
        <f t="shared" si="0"/>
        <v>#VALUE!</v>
      </c>
    </row>
    <row r="7" spans="1:21" s="32" customFormat="1" x14ac:dyDescent="0.3">
      <c r="A7" s="29" t="s">
        <v>33</v>
      </c>
      <c r="B7" s="29" t="s">
        <v>16</v>
      </c>
      <c r="C7" s="29" t="s">
        <v>17</v>
      </c>
      <c r="D7" s="11" t="s">
        <v>27</v>
      </c>
      <c r="E7" s="11" t="s">
        <v>34</v>
      </c>
      <c r="F7" s="51" t="s">
        <v>20</v>
      </c>
      <c r="G7" s="51">
        <v>0</v>
      </c>
      <c r="H7" s="26">
        <v>2.63</v>
      </c>
      <c r="I7" s="26">
        <v>0</v>
      </c>
      <c r="J7" s="4">
        <v>0.23</v>
      </c>
      <c r="K7" s="26">
        <v>0</v>
      </c>
      <c r="L7" s="30">
        <v>0</v>
      </c>
      <c r="M7" s="204" t="str">
        <f>IFERROR(VLOOKUP($E7,#REF!,4,0),"")</f>
        <v/>
      </c>
      <c r="N7" s="204" t="str">
        <f>IFERROR(VLOOKUP($E7,#REF!,5,0),"")</f>
        <v/>
      </c>
      <c r="O7" s="204" t="str">
        <f>IFERROR(VLOOKUP($E7,#REF!,6,0),"")</f>
        <v/>
      </c>
      <c r="P7" s="204" t="str">
        <f>IFERROR(VLOOKUP($E7,#REF!,7,0),"")</f>
        <v/>
      </c>
      <c r="Q7" s="205" t="e">
        <f t="shared" si="1"/>
        <v>#VALUE!</v>
      </c>
      <c r="R7" s="206" t="e">
        <f t="shared" si="0"/>
        <v>#VALUE!</v>
      </c>
      <c r="S7" s="83"/>
    </row>
    <row r="8" spans="1:21" s="32" customFormat="1" x14ac:dyDescent="0.3">
      <c r="A8" s="29" t="s">
        <v>35</v>
      </c>
      <c r="B8" s="29" t="s">
        <v>16</v>
      </c>
      <c r="C8" s="29" t="s">
        <v>17</v>
      </c>
      <c r="D8" s="11" t="s">
        <v>36</v>
      </c>
      <c r="E8" s="11" t="s">
        <v>37</v>
      </c>
      <c r="F8" s="51" t="s">
        <v>20</v>
      </c>
      <c r="G8" s="51">
        <v>180</v>
      </c>
      <c r="H8" s="26">
        <v>2.8</v>
      </c>
      <c r="I8" s="26">
        <v>504</v>
      </c>
      <c r="J8" s="4">
        <v>0.23</v>
      </c>
      <c r="K8" s="26">
        <v>115.92</v>
      </c>
      <c r="L8" s="30">
        <v>619.91999999999996</v>
      </c>
      <c r="M8" s="204" t="str">
        <f>IFERROR(VLOOKUP($E8,#REF!,4,0),"")</f>
        <v/>
      </c>
      <c r="N8" s="204" t="str">
        <f>IFERROR(VLOOKUP($E8,#REF!,5,0),"")</f>
        <v/>
      </c>
      <c r="O8" s="204" t="str">
        <f>IFERROR(VLOOKUP($E8,#REF!,6,0),"")</f>
        <v/>
      </c>
      <c r="P8" s="204" t="str">
        <f>IFERROR(VLOOKUP($E8,#REF!,7,0),"")</f>
        <v/>
      </c>
      <c r="Q8" s="205" t="e">
        <f t="shared" si="1"/>
        <v>#VALUE!</v>
      </c>
      <c r="R8" s="206" t="e">
        <f t="shared" si="0"/>
        <v>#VALUE!</v>
      </c>
      <c r="S8" s="83"/>
    </row>
    <row r="9" spans="1:21" s="32" customFormat="1" x14ac:dyDescent="0.3">
      <c r="A9" s="29" t="s">
        <v>38</v>
      </c>
      <c r="B9" s="29" t="s">
        <v>16</v>
      </c>
      <c r="C9" s="29" t="s">
        <v>17</v>
      </c>
      <c r="D9" s="11" t="s">
        <v>36</v>
      </c>
      <c r="E9" s="11" t="s">
        <v>39</v>
      </c>
      <c r="F9" s="51" t="s">
        <v>20</v>
      </c>
      <c r="G9" s="51">
        <v>0</v>
      </c>
      <c r="H9" s="26">
        <v>2.8</v>
      </c>
      <c r="I9" s="26">
        <v>0</v>
      </c>
      <c r="J9" s="4">
        <v>0.23</v>
      </c>
      <c r="K9" s="26">
        <v>0</v>
      </c>
      <c r="L9" s="30">
        <v>0</v>
      </c>
      <c r="M9" s="204" t="str">
        <f>IFERROR(VLOOKUP($E9,#REF!,4,0),"")</f>
        <v/>
      </c>
      <c r="N9" s="204" t="str">
        <f>IFERROR(VLOOKUP($E9,#REF!,5,0),"")</f>
        <v/>
      </c>
      <c r="O9" s="204" t="str">
        <f>IFERROR(VLOOKUP($E9,#REF!,6,0),"")</f>
        <v/>
      </c>
      <c r="P9" s="204" t="str">
        <f>IFERROR(VLOOKUP($E9,#REF!,7,0),"")</f>
        <v/>
      </c>
      <c r="Q9" s="205" t="e">
        <f t="shared" si="1"/>
        <v>#VALUE!</v>
      </c>
      <c r="R9" s="206" t="e">
        <f t="shared" si="0"/>
        <v>#VALUE!</v>
      </c>
      <c r="S9" s="83"/>
    </row>
    <row r="10" spans="1:21" s="32" customFormat="1" x14ac:dyDescent="0.3">
      <c r="A10" s="29" t="s">
        <v>40</v>
      </c>
      <c r="B10" s="29" t="s">
        <v>16</v>
      </c>
      <c r="C10" s="29" t="s">
        <v>17</v>
      </c>
      <c r="D10" s="11" t="s">
        <v>36</v>
      </c>
      <c r="E10" s="11" t="s">
        <v>41</v>
      </c>
      <c r="F10" s="51" t="s">
        <v>20</v>
      </c>
      <c r="G10" s="51">
        <v>0</v>
      </c>
      <c r="H10" s="26">
        <v>2.8</v>
      </c>
      <c r="I10" s="26">
        <v>0</v>
      </c>
      <c r="J10" s="4">
        <v>0.23</v>
      </c>
      <c r="K10" s="26">
        <v>0</v>
      </c>
      <c r="L10" s="30">
        <v>0</v>
      </c>
      <c r="M10" s="204" t="str">
        <f>IFERROR(VLOOKUP($E10,#REF!,4,0),"")</f>
        <v/>
      </c>
      <c r="N10" s="204" t="str">
        <f>IFERROR(VLOOKUP($E10,#REF!,5,0),"")</f>
        <v/>
      </c>
      <c r="O10" s="204" t="str">
        <f>IFERROR(VLOOKUP($E10,#REF!,6,0),"")</f>
        <v/>
      </c>
      <c r="P10" s="204" t="str">
        <f>IFERROR(VLOOKUP($E10,#REF!,7,0),"")</f>
        <v/>
      </c>
      <c r="Q10" s="205" t="e">
        <f t="shared" si="1"/>
        <v>#VALUE!</v>
      </c>
      <c r="R10" s="206" t="e">
        <f t="shared" si="0"/>
        <v>#VALUE!</v>
      </c>
      <c r="S10" s="83"/>
    </row>
    <row r="11" spans="1:21" s="32" customFormat="1" x14ac:dyDescent="0.3">
      <c r="A11" s="29" t="s">
        <v>42</v>
      </c>
      <c r="B11" s="29" t="s">
        <v>16</v>
      </c>
      <c r="C11" s="29" t="s">
        <v>17</v>
      </c>
      <c r="D11" s="11" t="s">
        <v>36</v>
      </c>
      <c r="E11" s="11" t="s">
        <v>43</v>
      </c>
      <c r="F11" s="51" t="s">
        <v>20</v>
      </c>
      <c r="G11" s="51">
        <v>0</v>
      </c>
      <c r="H11" s="26">
        <v>2.8</v>
      </c>
      <c r="I11" s="26">
        <v>0</v>
      </c>
      <c r="J11" s="4">
        <v>0.23</v>
      </c>
      <c r="K11" s="26">
        <v>0</v>
      </c>
      <c r="L11" s="30">
        <v>0</v>
      </c>
      <c r="M11" s="204" t="str">
        <f>IFERROR(VLOOKUP($E11,#REF!,4,0),"")</f>
        <v/>
      </c>
      <c r="N11" s="204" t="str">
        <f>IFERROR(VLOOKUP($E11,#REF!,5,0),"")</f>
        <v/>
      </c>
      <c r="O11" s="204" t="str">
        <f>IFERROR(VLOOKUP($E11,#REF!,6,0),"")</f>
        <v/>
      </c>
      <c r="P11" s="204" t="str">
        <f>IFERROR(VLOOKUP($E11,#REF!,7,0),"")</f>
        <v/>
      </c>
      <c r="Q11" s="205" t="e">
        <f t="shared" si="1"/>
        <v>#VALUE!</v>
      </c>
      <c r="R11" s="206" t="e">
        <f t="shared" si="0"/>
        <v>#VALUE!</v>
      </c>
      <c r="S11" s="83"/>
    </row>
    <row r="12" spans="1:21" s="32" customFormat="1" x14ac:dyDescent="0.3">
      <c r="A12" s="29" t="s">
        <v>44</v>
      </c>
      <c r="B12" s="29" t="s">
        <v>16</v>
      </c>
      <c r="C12" s="29" t="s">
        <v>17</v>
      </c>
      <c r="D12" s="11" t="s">
        <v>45</v>
      </c>
      <c r="E12" s="11" t="s">
        <v>46</v>
      </c>
      <c r="F12" s="51" t="s">
        <v>25</v>
      </c>
      <c r="G12" s="51">
        <v>40</v>
      </c>
      <c r="H12" s="26">
        <v>3.72</v>
      </c>
      <c r="I12" s="26">
        <v>148.80000000000001</v>
      </c>
      <c r="J12" s="4">
        <v>0.23</v>
      </c>
      <c r="K12" s="26">
        <v>34.223999999999997</v>
      </c>
      <c r="L12" s="30">
        <v>183.024</v>
      </c>
      <c r="M12" s="204" t="str">
        <f>IFERROR(VLOOKUP($E12,#REF!,4,0),"")</f>
        <v/>
      </c>
      <c r="N12" s="204" t="str">
        <f>IFERROR(VLOOKUP($E12,#REF!,5,0),"")</f>
        <v/>
      </c>
      <c r="O12" s="204" t="str">
        <f>IFERROR(VLOOKUP($E12,#REF!,6,0),"")</f>
        <v/>
      </c>
      <c r="P12" s="204" t="str">
        <f>IFERROR(VLOOKUP($E12,#REF!,7,0),"")</f>
        <v/>
      </c>
      <c r="Q12" s="205" t="e">
        <f t="shared" si="1"/>
        <v>#VALUE!</v>
      </c>
      <c r="R12" s="206" t="e">
        <f t="shared" si="0"/>
        <v>#VALUE!</v>
      </c>
      <c r="S12" s="83"/>
    </row>
    <row r="13" spans="1:21" s="32" customFormat="1" x14ac:dyDescent="0.3">
      <c r="A13" s="29" t="s">
        <v>47</v>
      </c>
      <c r="B13" s="29" t="s">
        <v>16</v>
      </c>
      <c r="C13" s="29" t="s">
        <v>17</v>
      </c>
      <c r="D13" s="11" t="s">
        <v>48</v>
      </c>
      <c r="E13" s="11" t="s">
        <v>49</v>
      </c>
      <c r="F13" s="51" t="s">
        <v>20</v>
      </c>
      <c r="G13" s="51">
        <v>1</v>
      </c>
      <c r="H13" s="26">
        <v>13.35</v>
      </c>
      <c r="I13" s="26">
        <v>13.35</v>
      </c>
      <c r="J13" s="4">
        <v>0.23</v>
      </c>
      <c r="K13" s="26">
        <v>3.0705</v>
      </c>
      <c r="L13" s="30">
        <v>16.420500000000001</v>
      </c>
      <c r="M13" s="204" t="str">
        <f>IFERROR(VLOOKUP($E13,#REF!,4,0),"")</f>
        <v/>
      </c>
      <c r="N13" s="204" t="str">
        <f>IFERROR(VLOOKUP($E13,#REF!,5,0),"")</f>
        <v/>
      </c>
      <c r="O13" s="204" t="str">
        <f>IFERROR(VLOOKUP($E13,#REF!,6,0),"")</f>
        <v/>
      </c>
      <c r="P13" s="204" t="str">
        <f>IFERROR(VLOOKUP($E13,#REF!,7,0),"")</f>
        <v/>
      </c>
      <c r="Q13" s="205" t="e">
        <f t="shared" si="1"/>
        <v>#VALUE!</v>
      </c>
      <c r="R13" s="206" t="e">
        <f t="shared" si="0"/>
        <v>#VALUE!</v>
      </c>
      <c r="S13" s="83"/>
    </row>
    <row r="14" spans="1:21" s="32" customFormat="1" x14ac:dyDescent="0.3">
      <c r="A14" s="29" t="s">
        <v>50</v>
      </c>
      <c r="B14" s="29" t="s">
        <v>16</v>
      </c>
      <c r="C14" s="29" t="s">
        <v>17</v>
      </c>
      <c r="D14" s="11" t="s">
        <v>51</v>
      </c>
      <c r="E14" s="11" t="s">
        <v>52</v>
      </c>
      <c r="F14" s="51" t="s">
        <v>20</v>
      </c>
      <c r="G14" s="51">
        <v>4</v>
      </c>
      <c r="H14" s="26">
        <v>6.5</v>
      </c>
      <c r="I14" s="26">
        <v>26</v>
      </c>
      <c r="J14" s="4">
        <v>0.23</v>
      </c>
      <c r="K14" s="26">
        <v>5.98</v>
      </c>
      <c r="L14" s="30">
        <v>31.98</v>
      </c>
      <c r="M14" s="204" t="str">
        <f>IFERROR(VLOOKUP($E14,#REF!,4,0),"")</f>
        <v/>
      </c>
      <c r="N14" s="204" t="str">
        <f>IFERROR(VLOOKUP($E14,#REF!,5,0),"")</f>
        <v/>
      </c>
      <c r="O14" s="204" t="str">
        <f>IFERROR(VLOOKUP($E14,#REF!,6,0),"")</f>
        <v/>
      </c>
      <c r="P14" s="204" t="str">
        <f>IFERROR(VLOOKUP($E14,#REF!,7,0),"")</f>
        <v/>
      </c>
      <c r="Q14" s="205" t="e">
        <f t="shared" si="1"/>
        <v>#VALUE!</v>
      </c>
      <c r="R14" s="206" t="e">
        <f t="shared" si="0"/>
        <v>#VALUE!</v>
      </c>
      <c r="S14" s="83"/>
    </row>
    <row r="15" spans="1:21" x14ac:dyDescent="0.3">
      <c r="A15" s="72" t="s">
        <v>53</v>
      </c>
      <c r="B15" s="72" t="s">
        <v>16</v>
      </c>
      <c r="C15" s="72" t="s">
        <v>17</v>
      </c>
      <c r="D15" s="163" t="s">
        <v>54</v>
      </c>
      <c r="E15" s="163" t="s">
        <v>55</v>
      </c>
      <c r="F15" s="177" t="s">
        <v>25</v>
      </c>
      <c r="G15" s="177">
        <v>0</v>
      </c>
      <c r="H15" s="178">
        <v>45.2</v>
      </c>
      <c r="I15" s="178">
        <v>0</v>
      </c>
      <c r="J15" s="164">
        <v>0.23</v>
      </c>
      <c r="K15" s="178">
        <v>0</v>
      </c>
      <c r="L15" s="179">
        <v>0</v>
      </c>
      <c r="M15" s="180" t="str">
        <f>IFERROR(VLOOKUP($E15,#REF!,4,0),"")</f>
        <v/>
      </c>
      <c r="N15" s="180" t="str">
        <f>IFERROR(VLOOKUP($E15,#REF!,5,0),"")</f>
        <v/>
      </c>
      <c r="O15" s="180" t="str">
        <f>IFERROR(VLOOKUP($E15,#REF!,6,0),"")</f>
        <v/>
      </c>
      <c r="P15" s="180" t="str">
        <f>IFERROR(VLOOKUP($E15,#REF!,7,0),"")</f>
        <v/>
      </c>
      <c r="Q15" s="165"/>
      <c r="R15" s="174"/>
    </row>
    <row r="16" spans="1:21" x14ac:dyDescent="0.3">
      <c r="A16" s="54" t="s">
        <v>56</v>
      </c>
      <c r="B16" s="54" t="s">
        <v>16</v>
      </c>
      <c r="C16" s="54" t="s">
        <v>17</v>
      </c>
      <c r="D16" s="60" t="s">
        <v>54</v>
      </c>
      <c r="E16" s="60" t="s">
        <v>57</v>
      </c>
      <c r="F16" s="75" t="s">
        <v>25</v>
      </c>
      <c r="G16" s="75">
        <v>40</v>
      </c>
      <c r="H16" s="56">
        <v>15</v>
      </c>
      <c r="I16" s="56">
        <v>600</v>
      </c>
      <c r="J16" s="55">
        <v>0.23</v>
      </c>
      <c r="K16" s="56">
        <v>138</v>
      </c>
      <c r="L16" s="57">
        <v>738</v>
      </c>
      <c r="M16" s="38" t="str">
        <f>IFERROR(VLOOKUP($E16,#REF!,4,0),"")</f>
        <v/>
      </c>
      <c r="N16" s="38" t="str">
        <f>IFERROR(VLOOKUP($E16,#REF!,5,0),"")</f>
        <v/>
      </c>
      <c r="O16" s="38" t="str">
        <f>IFERROR(VLOOKUP($E16,#REF!,6,0),"")</f>
        <v/>
      </c>
      <c r="P16" s="38" t="str">
        <f>IFERROR(VLOOKUP($E16,#REF!,7,0),"")</f>
        <v/>
      </c>
      <c r="Q16" s="126" t="e">
        <f>P16*G16</f>
        <v>#VALUE!</v>
      </c>
      <c r="R16" s="168" t="e">
        <f t="shared" ref="R16:R60" si="2">Q16-L16</f>
        <v>#VALUE!</v>
      </c>
    </row>
    <row r="17" spans="1:18" x14ac:dyDescent="0.3">
      <c r="A17" s="54" t="s">
        <v>58</v>
      </c>
      <c r="B17" s="54" t="s">
        <v>16</v>
      </c>
      <c r="C17" s="54" t="s">
        <v>17</v>
      </c>
      <c r="D17" s="60" t="s">
        <v>54</v>
      </c>
      <c r="E17" s="60" t="s">
        <v>59</v>
      </c>
      <c r="F17" s="75" t="s">
        <v>25</v>
      </c>
      <c r="G17" s="75">
        <v>1</v>
      </c>
      <c r="H17" s="56">
        <v>35</v>
      </c>
      <c r="I17" s="56">
        <v>35</v>
      </c>
      <c r="J17" s="55">
        <v>0.23</v>
      </c>
      <c r="K17" s="56">
        <v>8.0500000000000007</v>
      </c>
      <c r="L17" s="57">
        <v>43.05</v>
      </c>
      <c r="M17" s="38" t="str">
        <f>IFERROR(VLOOKUP($E17,#REF!,4,0),"")</f>
        <v/>
      </c>
      <c r="N17" s="38" t="str">
        <f>IFERROR(VLOOKUP($E17,#REF!,5,0),"")</f>
        <v/>
      </c>
      <c r="O17" s="38" t="str">
        <f>IFERROR(VLOOKUP($E17,#REF!,6,0),"")</f>
        <v/>
      </c>
      <c r="P17" s="38" t="str">
        <f>IFERROR(VLOOKUP($E17,#REF!,7,0),"")</f>
        <v/>
      </c>
      <c r="Q17" s="126" t="e">
        <f>P17*G17</f>
        <v>#VALUE!</v>
      </c>
      <c r="R17" s="168" t="e">
        <f t="shared" si="2"/>
        <v>#VALUE!</v>
      </c>
    </row>
    <row r="18" spans="1:18" x14ac:dyDescent="0.3">
      <c r="A18" s="131" t="s">
        <v>60</v>
      </c>
      <c r="B18" s="131" t="s">
        <v>16</v>
      </c>
      <c r="C18" s="131" t="s">
        <v>17</v>
      </c>
      <c r="D18" s="132" t="s">
        <v>61</v>
      </c>
      <c r="E18" s="132" t="s">
        <v>62</v>
      </c>
      <c r="F18" s="133" t="s">
        <v>20</v>
      </c>
      <c r="G18" s="133">
        <v>0</v>
      </c>
      <c r="H18" s="134">
        <v>80</v>
      </c>
      <c r="I18" s="134">
        <v>0</v>
      </c>
      <c r="J18" s="135">
        <v>0.23</v>
      </c>
      <c r="K18" s="134">
        <v>0</v>
      </c>
      <c r="L18" s="136">
        <v>0</v>
      </c>
      <c r="M18" s="38" t="str">
        <f>IFERROR(VLOOKUP($E18,#REF!,4,0),"")</f>
        <v/>
      </c>
      <c r="N18" s="38" t="str">
        <f>IFERROR(VLOOKUP($E18,#REF!,5,0),"")</f>
        <v/>
      </c>
      <c r="O18" s="38" t="str">
        <f>IFERROR(VLOOKUP($E18,#REF!,6,0),"")</f>
        <v/>
      </c>
      <c r="P18" s="38" t="str">
        <f>IFERROR(VLOOKUP($E18,#REF!,7,0),"")</f>
        <v/>
      </c>
      <c r="Q18" s="126"/>
      <c r="R18" s="168">
        <f t="shared" si="2"/>
        <v>0</v>
      </c>
    </row>
    <row r="19" spans="1:18" x14ac:dyDescent="0.3">
      <c r="A19" s="54" t="s">
        <v>63</v>
      </c>
      <c r="B19" s="54" t="s">
        <v>16</v>
      </c>
      <c r="C19" s="54" t="s">
        <v>17</v>
      </c>
      <c r="D19" s="60" t="s">
        <v>64</v>
      </c>
      <c r="E19" s="60" t="s">
        <v>65</v>
      </c>
      <c r="F19" s="75" t="s">
        <v>25</v>
      </c>
      <c r="G19" s="75">
        <v>20</v>
      </c>
      <c r="H19" s="56">
        <v>20.7</v>
      </c>
      <c r="I19" s="56">
        <v>414</v>
      </c>
      <c r="J19" s="55">
        <v>0.23</v>
      </c>
      <c r="K19" s="56">
        <v>95.22</v>
      </c>
      <c r="L19" s="57">
        <v>509.22</v>
      </c>
      <c r="M19" s="38" t="str">
        <f>IFERROR(VLOOKUP($E19,#REF!,4,0),"")</f>
        <v/>
      </c>
      <c r="N19" s="38" t="str">
        <f>IFERROR(VLOOKUP($E19,#REF!,5,0),"")</f>
        <v/>
      </c>
      <c r="O19" s="38" t="str">
        <f>IFERROR(VLOOKUP($E19,#REF!,6,0),"")</f>
        <v/>
      </c>
      <c r="P19" s="38" t="str">
        <f>IFERROR(VLOOKUP($E19,#REF!,7,0),"")</f>
        <v/>
      </c>
      <c r="Q19" s="126" t="e">
        <f t="shared" ref="Q19:Q60" si="3">P19*G19</f>
        <v>#VALUE!</v>
      </c>
      <c r="R19" s="168" t="e">
        <f t="shared" si="2"/>
        <v>#VALUE!</v>
      </c>
    </row>
    <row r="20" spans="1:18" x14ac:dyDescent="0.3">
      <c r="A20" s="54" t="s">
        <v>66</v>
      </c>
      <c r="B20" s="54" t="s">
        <v>16</v>
      </c>
      <c r="C20" s="54" t="s">
        <v>17</v>
      </c>
      <c r="D20" s="60" t="s">
        <v>67</v>
      </c>
      <c r="E20" s="60" t="s">
        <v>68</v>
      </c>
      <c r="F20" s="75" t="s">
        <v>69</v>
      </c>
      <c r="G20" s="75">
        <v>12</v>
      </c>
      <c r="H20" s="56">
        <v>25</v>
      </c>
      <c r="I20" s="56">
        <v>300</v>
      </c>
      <c r="J20" s="55">
        <v>0.23</v>
      </c>
      <c r="K20" s="56">
        <v>69</v>
      </c>
      <c r="L20" s="57">
        <v>369</v>
      </c>
      <c r="M20" s="38" t="str">
        <f>IFERROR(VLOOKUP($E20,#REF!,4,0),"")</f>
        <v/>
      </c>
      <c r="N20" s="38" t="str">
        <f>IFERROR(VLOOKUP($E20,#REF!,5,0),"")</f>
        <v/>
      </c>
      <c r="O20" s="38" t="str">
        <f>IFERROR(VLOOKUP($E20,#REF!,6,0),"")</f>
        <v/>
      </c>
      <c r="P20" s="38" t="str">
        <f>IFERROR(VLOOKUP($E20,#REF!,7,0),"")</f>
        <v/>
      </c>
      <c r="Q20" s="126" t="e">
        <f t="shared" si="3"/>
        <v>#VALUE!</v>
      </c>
      <c r="R20" s="168" t="e">
        <f t="shared" si="2"/>
        <v>#VALUE!</v>
      </c>
    </row>
    <row r="21" spans="1:18" x14ac:dyDescent="0.3">
      <c r="A21" s="54" t="s">
        <v>70</v>
      </c>
      <c r="B21" s="54" t="s">
        <v>16</v>
      </c>
      <c r="C21" s="54" t="s">
        <v>17</v>
      </c>
      <c r="D21" s="60" t="s">
        <v>71</v>
      </c>
      <c r="E21" s="60" t="s">
        <v>72</v>
      </c>
      <c r="F21" s="75" t="s">
        <v>69</v>
      </c>
      <c r="G21" s="75">
        <v>15</v>
      </c>
      <c r="H21" s="56">
        <v>14</v>
      </c>
      <c r="I21" s="56">
        <v>210</v>
      </c>
      <c r="J21" s="55">
        <v>0.23</v>
      </c>
      <c r="K21" s="56">
        <v>48.3</v>
      </c>
      <c r="L21" s="57">
        <v>258.3</v>
      </c>
      <c r="M21" s="38" t="str">
        <f>IFERROR(VLOOKUP($E21,#REF!,4,0),"")</f>
        <v/>
      </c>
      <c r="N21" s="38" t="str">
        <f>IFERROR(VLOOKUP($E21,#REF!,5,0),"")</f>
        <v/>
      </c>
      <c r="O21" s="38" t="str">
        <f>IFERROR(VLOOKUP($E21,#REF!,6,0),"")</f>
        <v/>
      </c>
      <c r="P21" s="38" t="str">
        <f>IFERROR(VLOOKUP($E21,#REF!,7,0),"")</f>
        <v/>
      </c>
      <c r="Q21" s="126" t="e">
        <f t="shared" si="3"/>
        <v>#VALUE!</v>
      </c>
      <c r="R21" s="168" t="e">
        <f t="shared" si="2"/>
        <v>#VALUE!</v>
      </c>
    </row>
    <row r="22" spans="1:18" x14ac:dyDescent="0.3">
      <c r="A22" s="131" t="s">
        <v>73</v>
      </c>
      <c r="B22" s="131" t="s">
        <v>16</v>
      </c>
      <c r="C22" s="131" t="s">
        <v>17</v>
      </c>
      <c r="D22" s="132" t="s">
        <v>71</v>
      </c>
      <c r="E22" s="132" t="s">
        <v>74</v>
      </c>
      <c r="F22" s="133" t="s">
        <v>69</v>
      </c>
      <c r="G22" s="133">
        <v>0</v>
      </c>
      <c r="H22" s="134">
        <v>18</v>
      </c>
      <c r="I22" s="134">
        <v>0</v>
      </c>
      <c r="J22" s="135">
        <v>0.23</v>
      </c>
      <c r="K22" s="134">
        <v>0</v>
      </c>
      <c r="L22" s="136">
        <v>0</v>
      </c>
      <c r="M22" s="38" t="str">
        <f>IFERROR(VLOOKUP($E22,#REF!,4,0),"")</f>
        <v/>
      </c>
      <c r="N22" s="38" t="str">
        <f>IFERROR(VLOOKUP($E22,#REF!,5,0),"")</f>
        <v/>
      </c>
      <c r="O22" s="38" t="str">
        <f>IFERROR(VLOOKUP($E22,#REF!,6,0),"")</f>
        <v/>
      </c>
      <c r="P22" s="38" t="str">
        <f>IFERROR(VLOOKUP($E22,#REF!,7,0),"")</f>
        <v/>
      </c>
      <c r="Q22" s="126" t="e">
        <f t="shared" si="3"/>
        <v>#VALUE!</v>
      </c>
      <c r="R22" s="168" t="e">
        <f t="shared" si="2"/>
        <v>#VALUE!</v>
      </c>
    </row>
    <row r="23" spans="1:18" x14ac:dyDescent="0.3">
      <c r="A23" s="131" t="s">
        <v>75</v>
      </c>
      <c r="B23" s="131" t="s">
        <v>16</v>
      </c>
      <c r="C23" s="131" t="s">
        <v>17</v>
      </c>
      <c r="D23" s="132" t="s">
        <v>71</v>
      </c>
      <c r="E23" s="132" t="s">
        <v>76</v>
      </c>
      <c r="F23" s="133" t="s">
        <v>69</v>
      </c>
      <c r="G23" s="133">
        <v>0</v>
      </c>
      <c r="H23" s="134">
        <v>21</v>
      </c>
      <c r="I23" s="134">
        <v>0</v>
      </c>
      <c r="J23" s="135">
        <v>0.23</v>
      </c>
      <c r="K23" s="134">
        <v>0</v>
      </c>
      <c r="L23" s="136">
        <v>0</v>
      </c>
      <c r="M23" s="38" t="str">
        <f>IFERROR(VLOOKUP($E23,#REF!,4,0),"")</f>
        <v/>
      </c>
      <c r="N23" s="38" t="str">
        <f>IFERROR(VLOOKUP($E23,#REF!,5,0),"")</f>
        <v/>
      </c>
      <c r="O23" s="38" t="str">
        <f>IFERROR(VLOOKUP($E23,#REF!,6,0),"")</f>
        <v/>
      </c>
      <c r="P23" s="38" t="str">
        <f>IFERROR(VLOOKUP($E23,#REF!,7,0),"")</f>
        <v/>
      </c>
      <c r="Q23" s="126" t="e">
        <f t="shared" si="3"/>
        <v>#VALUE!</v>
      </c>
      <c r="R23" s="168" t="e">
        <f t="shared" si="2"/>
        <v>#VALUE!</v>
      </c>
    </row>
    <row r="24" spans="1:18" x14ac:dyDescent="0.3">
      <c r="A24" s="54" t="s">
        <v>77</v>
      </c>
      <c r="B24" s="54" t="s">
        <v>16</v>
      </c>
      <c r="C24" s="54" t="s">
        <v>17</v>
      </c>
      <c r="D24" s="60" t="s">
        <v>71</v>
      </c>
      <c r="E24" s="60" t="s">
        <v>78</v>
      </c>
      <c r="F24" s="75" t="s">
        <v>69</v>
      </c>
      <c r="G24" s="75">
        <v>1</v>
      </c>
      <c r="H24" s="56">
        <v>26</v>
      </c>
      <c r="I24" s="56">
        <v>26</v>
      </c>
      <c r="J24" s="55">
        <v>0.23</v>
      </c>
      <c r="K24" s="56">
        <v>5.98</v>
      </c>
      <c r="L24" s="57">
        <v>31.98</v>
      </c>
      <c r="M24" s="38" t="str">
        <f>IFERROR(VLOOKUP($E24,#REF!,4,0),"")</f>
        <v/>
      </c>
      <c r="N24" s="38" t="str">
        <f>IFERROR(VLOOKUP($E24,#REF!,5,0),"")</f>
        <v/>
      </c>
      <c r="O24" s="38" t="str">
        <f>IFERROR(VLOOKUP($E24,#REF!,6,0),"")</f>
        <v/>
      </c>
      <c r="P24" s="38" t="str">
        <f>IFERROR(VLOOKUP($E24,#REF!,7,0),"")</f>
        <v/>
      </c>
      <c r="Q24" s="126" t="e">
        <f t="shared" si="3"/>
        <v>#VALUE!</v>
      </c>
      <c r="R24" s="168" t="e">
        <f t="shared" si="2"/>
        <v>#VALUE!</v>
      </c>
    </row>
    <row r="25" spans="1:18" x14ac:dyDescent="0.3">
      <c r="A25" s="54" t="s">
        <v>79</v>
      </c>
      <c r="B25" s="54" t="s">
        <v>16</v>
      </c>
      <c r="C25" s="54" t="s">
        <v>17</v>
      </c>
      <c r="D25" s="60" t="s">
        <v>80</v>
      </c>
      <c r="E25" s="60" t="s">
        <v>81</v>
      </c>
      <c r="F25" s="75" t="s">
        <v>20</v>
      </c>
      <c r="G25" s="75">
        <v>30</v>
      </c>
      <c r="H25" s="56">
        <v>1.8</v>
      </c>
      <c r="I25" s="56">
        <v>54</v>
      </c>
      <c r="J25" s="55">
        <v>0.23</v>
      </c>
      <c r="K25" s="56">
        <v>12.42</v>
      </c>
      <c r="L25" s="57">
        <v>66.42</v>
      </c>
      <c r="M25" s="38" t="str">
        <f>IFERROR(VLOOKUP($E25,#REF!,4,0),"")</f>
        <v/>
      </c>
      <c r="N25" s="38" t="str">
        <f>IFERROR(VLOOKUP($E25,#REF!,5,0),"")</f>
        <v/>
      </c>
      <c r="O25" s="38" t="str">
        <f>IFERROR(VLOOKUP($E25,#REF!,6,0),"")</f>
        <v/>
      </c>
      <c r="P25" s="38" t="str">
        <f>IFERROR(VLOOKUP($E25,#REF!,7,0),"")</f>
        <v/>
      </c>
      <c r="Q25" s="126" t="e">
        <f t="shared" si="3"/>
        <v>#VALUE!</v>
      </c>
      <c r="R25" s="168" t="e">
        <f t="shared" si="2"/>
        <v>#VALUE!</v>
      </c>
    </row>
    <row r="26" spans="1:18" x14ac:dyDescent="0.3">
      <c r="A26" s="131" t="s">
        <v>82</v>
      </c>
      <c r="B26" s="131" t="s">
        <v>16</v>
      </c>
      <c r="C26" s="131" t="s">
        <v>17</v>
      </c>
      <c r="D26" s="132" t="s">
        <v>83</v>
      </c>
      <c r="E26" s="132" t="s">
        <v>84</v>
      </c>
      <c r="F26" s="133" t="s">
        <v>20</v>
      </c>
      <c r="G26" s="133">
        <v>0</v>
      </c>
      <c r="H26" s="134">
        <v>8.3000000000000007</v>
      </c>
      <c r="I26" s="134">
        <v>0</v>
      </c>
      <c r="J26" s="135">
        <v>0.23</v>
      </c>
      <c r="K26" s="134">
        <v>0</v>
      </c>
      <c r="L26" s="136">
        <v>0</v>
      </c>
      <c r="M26" s="38" t="str">
        <f>IFERROR(VLOOKUP($E26,#REF!,4,0),"")</f>
        <v/>
      </c>
      <c r="N26" s="38" t="str">
        <f>IFERROR(VLOOKUP($E26,#REF!,5,0),"")</f>
        <v/>
      </c>
      <c r="O26" s="38" t="str">
        <f>IFERROR(VLOOKUP($E26,#REF!,6,0),"")</f>
        <v/>
      </c>
      <c r="P26" s="38" t="str">
        <f>IFERROR(VLOOKUP($E26,#REF!,7,0),"")</f>
        <v/>
      </c>
      <c r="Q26" s="126" t="e">
        <f t="shared" si="3"/>
        <v>#VALUE!</v>
      </c>
      <c r="R26" s="168" t="e">
        <f t="shared" si="2"/>
        <v>#VALUE!</v>
      </c>
    </row>
    <row r="27" spans="1:18" x14ac:dyDescent="0.3">
      <c r="A27" s="54" t="s">
        <v>85</v>
      </c>
      <c r="B27" s="54" t="s">
        <v>16</v>
      </c>
      <c r="C27" s="54" t="s">
        <v>17</v>
      </c>
      <c r="D27" s="60" t="s">
        <v>86</v>
      </c>
      <c r="E27" s="60" t="s">
        <v>87</v>
      </c>
      <c r="F27" s="75" t="s">
        <v>20</v>
      </c>
      <c r="G27" s="75">
        <v>20</v>
      </c>
      <c r="H27" s="56">
        <v>3</v>
      </c>
      <c r="I27" s="56">
        <v>60</v>
      </c>
      <c r="J27" s="55">
        <v>0.23</v>
      </c>
      <c r="K27" s="56">
        <v>13.8</v>
      </c>
      <c r="L27" s="57">
        <v>73.8</v>
      </c>
      <c r="M27" s="38" t="str">
        <f>IFERROR(VLOOKUP($E27,#REF!,4,0),"")</f>
        <v/>
      </c>
      <c r="N27" s="38" t="str">
        <f>IFERROR(VLOOKUP($E27,#REF!,5,0),"")</f>
        <v/>
      </c>
      <c r="O27" s="38" t="str">
        <f>IFERROR(VLOOKUP($E27,#REF!,6,0),"")</f>
        <v/>
      </c>
      <c r="P27" s="38" t="str">
        <f>IFERROR(VLOOKUP($E27,#REF!,7,0),"")</f>
        <v/>
      </c>
      <c r="Q27" s="126" t="e">
        <f t="shared" si="3"/>
        <v>#VALUE!</v>
      </c>
      <c r="R27" s="168" t="e">
        <f t="shared" si="2"/>
        <v>#VALUE!</v>
      </c>
    </row>
    <row r="28" spans="1:18" x14ac:dyDescent="0.3">
      <c r="A28" s="29" t="s">
        <v>88</v>
      </c>
      <c r="B28" s="29" t="s">
        <v>16</v>
      </c>
      <c r="C28" s="29" t="s">
        <v>17</v>
      </c>
      <c r="D28" s="11" t="s">
        <v>89</v>
      </c>
      <c r="E28" s="11" t="s">
        <v>90</v>
      </c>
      <c r="F28" s="14" t="s">
        <v>69</v>
      </c>
      <c r="G28" s="51">
        <v>2</v>
      </c>
      <c r="H28" s="26">
        <v>20</v>
      </c>
      <c r="I28" s="26">
        <v>40</v>
      </c>
      <c r="J28" s="4">
        <v>0.23</v>
      </c>
      <c r="K28" s="26">
        <v>9.1999999999999993</v>
      </c>
      <c r="L28" s="30">
        <v>49.2</v>
      </c>
      <c r="M28" s="38" t="str">
        <f>IFERROR(VLOOKUP($E28,#REF!,4,0),"")</f>
        <v/>
      </c>
      <c r="N28" s="38" t="str">
        <f>IFERROR(VLOOKUP($E28,#REF!,5,0),"")</f>
        <v/>
      </c>
      <c r="O28" s="38" t="str">
        <f>IFERROR(VLOOKUP($E28,#REF!,6,0),"")</f>
        <v/>
      </c>
      <c r="P28" s="38" t="str">
        <f>IFERROR(VLOOKUP($E28,#REF!,7,0),"")</f>
        <v/>
      </c>
      <c r="Q28" s="126" t="e">
        <f t="shared" si="3"/>
        <v>#VALUE!</v>
      </c>
      <c r="R28" s="168" t="e">
        <f t="shared" si="2"/>
        <v>#VALUE!</v>
      </c>
    </row>
    <row r="29" spans="1:18" x14ac:dyDescent="0.3">
      <c r="A29" s="131" t="s">
        <v>91</v>
      </c>
      <c r="B29" s="131" t="s">
        <v>16</v>
      </c>
      <c r="C29" s="131" t="s">
        <v>17</v>
      </c>
      <c r="D29" s="132" t="s">
        <v>89</v>
      </c>
      <c r="E29" s="132" t="s">
        <v>92</v>
      </c>
      <c r="F29" s="14" t="s">
        <v>69</v>
      </c>
      <c r="G29" s="133">
        <v>0</v>
      </c>
      <c r="H29" s="134">
        <v>30</v>
      </c>
      <c r="I29" s="134">
        <v>0</v>
      </c>
      <c r="J29" s="135">
        <v>0.23</v>
      </c>
      <c r="K29" s="134">
        <v>0</v>
      </c>
      <c r="L29" s="136">
        <v>0</v>
      </c>
      <c r="M29" s="38" t="str">
        <f>IFERROR(VLOOKUP($E29,#REF!,4,0),"")</f>
        <v/>
      </c>
      <c r="N29" s="38" t="str">
        <f>IFERROR(VLOOKUP($E29,#REF!,5,0),"")</f>
        <v/>
      </c>
      <c r="O29" s="38" t="str">
        <f>IFERROR(VLOOKUP($E29,#REF!,6,0),"")</f>
        <v/>
      </c>
      <c r="P29" s="38" t="str">
        <f>IFERROR(VLOOKUP($E29,#REF!,7,0),"")</f>
        <v/>
      </c>
      <c r="Q29" s="126" t="e">
        <f t="shared" si="3"/>
        <v>#VALUE!</v>
      </c>
      <c r="R29" s="168" t="e">
        <f t="shared" si="2"/>
        <v>#VALUE!</v>
      </c>
    </row>
    <row r="30" spans="1:18" x14ac:dyDescent="0.3">
      <c r="A30" s="131" t="s">
        <v>93</v>
      </c>
      <c r="B30" s="131" t="s">
        <v>16</v>
      </c>
      <c r="C30" s="131" t="s">
        <v>17</v>
      </c>
      <c r="D30" s="132" t="s">
        <v>89</v>
      </c>
      <c r="E30" s="132" t="s">
        <v>94</v>
      </c>
      <c r="F30" s="14" t="s">
        <v>69</v>
      </c>
      <c r="G30" s="133">
        <v>0</v>
      </c>
      <c r="H30" s="134">
        <v>40</v>
      </c>
      <c r="I30" s="134">
        <v>0</v>
      </c>
      <c r="J30" s="135">
        <v>0.23</v>
      </c>
      <c r="K30" s="134">
        <v>0</v>
      </c>
      <c r="L30" s="136">
        <v>0</v>
      </c>
      <c r="M30" s="38" t="str">
        <f>IFERROR(VLOOKUP($E30,#REF!,4,0),"")</f>
        <v/>
      </c>
      <c r="N30" s="38" t="str">
        <f>IFERROR(VLOOKUP($E30,#REF!,5,0),"")</f>
        <v/>
      </c>
      <c r="O30" s="38" t="str">
        <f>IFERROR(VLOOKUP($E30,#REF!,6,0),"")</f>
        <v/>
      </c>
      <c r="P30" s="38" t="str">
        <f>IFERROR(VLOOKUP($E30,#REF!,7,0),"")</f>
        <v/>
      </c>
      <c r="Q30" s="126" t="e">
        <f t="shared" si="3"/>
        <v>#VALUE!</v>
      </c>
      <c r="R30" s="168" t="e">
        <f t="shared" si="2"/>
        <v>#VALUE!</v>
      </c>
    </row>
    <row r="31" spans="1:18" x14ac:dyDescent="0.3">
      <c r="A31" s="54" t="s">
        <v>95</v>
      </c>
      <c r="B31" s="54" t="s">
        <v>16</v>
      </c>
      <c r="C31" s="54" t="s">
        <v>17</v>
      </c>
      <c r="D31" s="60" t="s">
        <v>96</v>
      </c>
      <c r="E31" s="60" t="s">
        <v>97</v>
      </c>
      <c r="F31" s="75" t="s">
        <v>69</v>
      </c>
      <c r="G31" s="75">
        <v>2</v>
      </c>
      <c r="H31" s="56">
        <v>11.9</v>
      </c>
      <c r="I31" s="56">
        <v>23.8</v>
      </c>
      <c r="J31" s="55">
        <v>0.23</v>
      </c>
      <c r="K31" s="56">
        <v>5.4740000000000002</v>
      </c>
      <c r="L31" s="57">
        <v>29.274000000000001</v>
      </c>
      <c r="M31" s="38" t="str">
        <f>IFERROR(VLOOKUP($E31,#REF!,4,0),"")</f>
        <v/>
      </c>
      <c r="N31" s="38" t="str">
        <f>IFERROR(VLOOKUP($E31,#REF!,5,0),"")</f>
        <v/>
      </c>
      <c r="O31" s="38" t="str">
        <f>IFERROR(VLOOKUP($E31,#REF!,6,0),"")</f>
        <v/>
      </c>
      <c r="P31" s="38" t="str">
        <f>IFERROR(VLOOKUP($E31,#REF!,7,0),"")</f>
        <v/>
      </c>
      <c r="Q31" s="126" t="e">
        <f t="shared" si="3"/>
        <v>#VALUE!</v>
      </c>
      <c r="R31" s="168" t="e">
        <f t="shared" si="2"/>
        <v>#VALUE!</v>
      </c>
    </row>
    <row r="32" spans="1:18" x14ac:dyDescent="0.3">
      <c r="A32" s="54" t="s">
        <v>98</v>
      </c>
      <c r="B32" s="54" t="s">
        <v>16</v>
      </c>
      <c r="C32" s="54" t="s">
        <v>17</v>
      </c>
      <c r="D32" s="60" t="s">
        <v>99</v>
      </c>
      <c r="E32" s="76" t="s">
        <v>100</v>
      </c>
      <c r="F32" s="75" t="s">
        <v>25</v>
      </c>
      <c r="G32" s="75">
        <v>1</v>
      </c>
      <c r="H32" s="56">
        <v>18</v>
      </c>
      <c r="I32" s="56">
        <v>18</v>
      </c>
      <c r="J32" s="55">
        <v>0.23</v>
      </c>
      <c r="K32" s="56">
        <v>4.1399999999999997</v>
      </c>
      <c r="L32" s="57">
        <v>22.14</v>
      </c>
      <c r="M32" s="38" t="str">
        <f>IFERROR(VLOOKUP($E32,#REF!,4,0),"")</f>
        <v/>
      </c>
      <c r="N32" s="38" t="str">
        <f>IFERROR(VLOOKUP($E32,#REF!,5,0),"")</f>
        <v/>
      </c>
      <c r="O32" s="38" t="str">
        <f>IFERROR(VLOOKUP($E32,#REF!,6,0),"")</f>
        <v/>
      </c>
      <c r="P32" s="38" t="str">
        <f>IFERROR(VLOOKUP($E32,#REF!,7,0),"")</f>
        <v/>
      </c>
      <c r="Q32" s="126" t="e">
        <f t="shared" si="3"/>
        <v>#VALUE!</v>
      </c>
      <c r="R32" s="168" t="e">
        <f t="shared" si="2"/>
        <v>#VALUE!</v>
      </c>
    </row>
    <row r="33" spans="1:18" x14ac:dyDescent="0.3">
      <c r="A33" s="131" t="s">
        <v>101</v>
      </c>
      <c r="B33" s="131" t="s">
        <v>16</v>
      </c>
      <c r="C33" s="131" t="s">
        <v>17</v>
      </c>
      <c r="D33" s="132" t="s">
        <v>99</v>
      </c>
      <c r="E33" s="137" t="s">
        <v>102</v>
      </c>
      <c r="F33" s="133" t="s">
        <v>25</v>
      </c>
      <c r="G33" s="133">
        <v>0</v>
      </c>
      <c r="H33" s="134">
        <v>18</v>
      </c>
      <c r="I33" s="134">
        <v>0</v>
      </c>
      <c r="J33" s="135">
        <v>0.23</v>
      </c>
      <c r="K33" s="134">
        <v>0</v>
      </c>
      <c r="L33" s="136">
        <v>0</v>
      </c>
      <c r="M33" s="38" t="str">
        <f>IFERROR(VLOOKUP($E33,#REF!,4,0),"")</f>
        <v/>
      </c>
      <c r="N33" s="38" t="str">
        <f>IFERROR(VLOOKUP($E33,#REF!,5,0),"")</f>
        <v/>
      </c>
      <c r="O33" s="38" t="str">
        <f>IFERROR(VLOOKUP($E33,#REF!,6,0),"")</f>
        <v/>
      </c>
      <c r="P33" s="38" t="str">
        <f>IFERROR(VLOOKUP($E33,#REF!,7,0),"")</f>
        <v/>
      </c>
      <c r="Q33" s="126" t="e">
        <f t="shared" si="3"/>
        <v>#VALUE!</v>
      </c>
      <c r="R33" s="168" t="e">
        <f t="shared" si="2"/>
        <v>#VALUE!</v>
      </c>
    </row>
    <row r="34" spans="1:18" x14ac:dyDescent="0.3">
      <c r="A34" s="54" t="s">
        <v>103</v>
      </c>
      <c r="B34" s="54" t="s">
        <v>16</v>
      </c>
      <c r="C34" s="54" t="s">
        <v>17</v>
      </c>
      <c r="D34" s="60" t="s">
        <v>104</v>
      </c>
      <c r="E34" s="60" t="s">
        <v>105</v>
      </c>
      <c r="F34" s="75" t="s">
        <v>69</v>
      </c>
      <c r="G34" s="75">
        <v>20</v>
      </c>
      <c r="H34" s="56">
        <v>17.5</v>
      </c>
      <c r="I34" s="56">
        <v>350</v>
      </c>
      <c r="J34" s="55">
        <v>0.23</v>
      </c>
      <c r="K34" s="56">
        <v>80.5</v>
      </c>
      <c r="L34" s="57">
        <v>430.5</v>
      </c>
      <c r="M34" s="38" t="str">
        <f>IFERROR(VLOOKUP($E34,#REF!,4,0),"")</f>
        <v/>
      </c>
      <c r="N34" s="38" t="str">
        <f>IFERROR(VLOOKUP($E34,#REF!,5,0),"")</f>
        <v/>
      </c>
      <c r="O34" s="38" t="str">
        <f>IFERROR(VLOOKUP($E34,#REF!,6,0),"")</f>
        <v/>
      </c>
      <c r="P34" s="38" t="str">
        <f>IFERROR(VLOOKUP($E34,#REF!,7,0),"")</f>
        <v/>
      </c>
      <c r="Q34" s="126" t="e">
        <f t="shared" si="3"/>
        <v>#VALUE!</v>
      </c>
      <c r="R34" s="168" t="e">
        <f t="shared" si="2"/>
        <v>#VALUE!</v>
      </c>
    </row>
    <row r="35" spans="1:18" x14ac:dyDescent="0.3">
      <c r="A35" s="54" t="s">
        <v>106</v>
      </c>
      <c r="B35" s="54" t="s">
        <v>16</v>
      </c>
      <c r="C35" s="54" t="s">
        <v>17</v>
      </c>
      <c r="D35" s="60" t="s">
        <v>107</v>
      </c>
      <c r="E35" s="60" t="s">
        <v>108</v>
      </c>
      <c r="F35" s="75" t="s">
        <v>20</v>
      </c>
      <c r="G35" s="75">
        <v>4</v>
      </c>
      <c r="H35" s="56">
        <v>4</v>
      </c>
      <c r="I35" s="56">
        <v>16</v>
      </c>
      <c r="J35" s="55">
        <v>0.23</v>
      </c>
      <c r="K35" s="56">
        <v>3.68</v>
      </c>
      <c r="L35" s="57">
        <v>19.68</v>
      </c>
      <c r="M35" s="38" t="str">
        <f>IFERROR(VLOOKUP($E35,#REF!,4,0),"")</f>
        <v/>
      </c>
      <c r="N35" s="38" t="str">
        <f>IFERROR(VLOOKUP($E35,#REF!,5,0),"")</f>
        <v/>
      </c>
      <c r="O35" s="38" t="str">
        <f>IFERROR(VLOOKUP($E35,#REF!,6,0),"")</f>
        <v/>
      </c>
      <c r="P35" s="38" t="str">
        <f>IFERROR(VLOOKUP($E35,#REF!,7,0),"")</f>
        <v/>
      </c>
      <c r="Q35" s="126" t="e">
        <f t="shared" si="3"/>
        <v>#VALUE!</v>
      </c>
      <c r="R35" s="168" t="e">
        <f t="shared" si="2"/>
        <v>#VALUE!</v>
      </c>
    </row>
    <row r="36" spans="1:18" x14ac:dyDescent="0.3">
      <c r="A36" s="54" t="s">
        <v>109</v>
      </c>
      <c r="B36" s="54" t="s">
        <v>16</v>
      </c>
      <c r="C36" s="54" t="s">
        <v>17</v>
      </c>
      <c r="D36" s="60" t="s">
        <v>107</v>
      </c>
      <c r="E36" s="60" t="s">
        <v>110</v>
      </c>
      <c r="F36" s="75" t="s">
        <v>20</v>
      </c>
      <c r="G36" s="75">
        <v>1</v>
      </c>
      <c r="H36" s="56">
        <v>4</v>
      </c>
      <c r="I36" s="56">
        <v>4</v>
      </c>
      <c r="J36" s="55">
        <v>0.23</v>
      </c>
      <c r="K36" s="56">
        <v>0.92</v>
      </c>
      <c r="L36" s="57">
        <v>4.92</v>
      </c>
      <c r="M36" s="38" t="str">
        <f>IFERROR(VLOOKUP($E36,#REF!,4,0),"")</f>
        <v/>
      </c>
      <c r="N36" s="38" t="str">
        <f>IFERROR(VLOOKUP($E36,#REF!,5,0),"")</f>
        <v/>
      </c>
      <c r="O36" s="38" t="str">
        <f>IFERROR(VLOOKUP($E36,#REF!,6,0),"")</f>
        <v/>
      </c>
      <c r="P36" s="38" t="str">
        <f>IFERROR(VLOOKUP($E36,#REF!,7,0),"")</f>
        <v/>
      </c>
      <c r="Q36" s="126" t="e">
        <f t="shared" si="3"/>
        <v>#VALUE!</v>
      </c>
      <c r="R36" s="168" t="e">
        <f t="shared" si="2"/>
        <v>#VALUE!</v>
      </c>
    </row>
    <row r="37" spans="1:18" x14ac:dyDescent="0.3">
      <c r="A37" s="54" t="s">
        <v>111</v>
      </c>
      <c r="B37" s="54" t="s">
        <v>16</v>
      </c>
      <c r="C37" s="54" t="s">
        <v>17</v>
      </c>
      <c r="D37" s="60" t="s">
        <v>107</v>
      </c>
      <c r="E37" s="60" t="s">
        <v>112</v>
      </c>
      <c r="F37" s="75" t="s">
        <v>20</v>
      </c>
      <c r="G37" s="75">
        <v>1</v>
      </c>
      <c r="H37" s="56">
        <v>4</v>
      </c>
      <c r="I37" s="56">
        <v>4</v>
      </c>
      <c r="J37" s="55">
        <v>0.23</v>
      </c>
      <c r="K37" s="56">
        <v>0.92</v>
      </c>
      <c r="L37" s="57">
        <v>4.92</v>
      </c>
      <c r="M37" s="38" t="str">
        <f>IFERROR(VLOOKUP($E37,#REF!,4,0),"")</f>
        <v/>
      </c>
      <c r="N37" s="38" t="str">
        <f>IFERROR(VLOOKUP($E37,#REF!,5,0),"")</f>
        <v/>
      </c>
      <c r="O37" s="38" t="str">
        <f>IFERROR(VLOOKUP($E37,#REF!,6,0),"")</f>
        <v/>
      </c>
      <c r="P37" s="38" t="str">
        <f>IFERROR(VLOOKUP($E37,#REF!,7,0),"")</f>
        <v/>
      </c>
      <c r="Q37" s="126" t="e">
        <f t="shared" si="3"/>
        <v>#VALUE!</v>
      </c>
      <c r="R37" s="168" t="e">
        <f t="shared" si="2"/>
        <v>#VALUE!</v>
      </c>
    </row>
    <row r="38" spans="1:18" x14ac:dyDescent="0.3">
      <c r="A38" s="54" t="s">
        <v>113</v>
      </c>
      <c r="B38" s="54" t="s">
        <v>16</v>
      </c>
      <c r="C38" s="54" t="s">
        <v>17</v>
      </c>
      <c r="D38" s="60" t="s">
        <v>107</v>
      </c>
      <c r="E38" s="60" t="s">
        <v>114</v>
      </c>
      <c r="F38" s="75" t="s">
        <v>20</v>
      </c>
      <c r="G38" s="75">
        <v>1</v>
      </c>
      <c r="H38" s="56">
        <v>4</v>
      </c>
      <c r="I38" s="56">
        <v>4</v>
      </c>
      <c r="J38" s="55">
        <v>0.23</v>
      </c>
      <c r="K38" s="56">
        <v>0.92</v>
      </c>
      <c r="L38" s="57">
        <v>4.92</v>
      </c>
      <c r="M38" s="38" t="str">
        <f>IFERROR(VLOOKUP($E38,#REF!,4,0),"")</f>
        <v/>
      </c>
      <c r="N38" s="38" t="str">
        <f>IFERROR(VLOOKUP($E38,#REF!,5,0),"")</f>
        <v/>
      </c>
      <c r="O38" s="38" t="str">
        <f>IFERROR(VLOOKUP($E38,#REF!,6,0),"")</f>
        <v/>
      </c>
      <c r="P38" s="38" t="str">
        <f>IFERROR(VLOOKUP($E38,#REF!,7,0),"")</f>
        <v/>
      </c>
      <c r="Q38" s="126" t="e">
        <f t="shared" si="3"/>
        <v>#VALUE!</v>
      </c>
      <c r="R38" s="168" t="e">
        <f t="shared" si="2"/>
        <v>#VALUE!</v>
      </c>
    </row>
    <row r="39" spans="1:18" x14ac:dyDescent="0.3">
      <c r="A39" s="54" t="s">
        <v>115</v>
      </c>
      <c r="B39" s="54" t="s">
        <v>16</v>
      </c>
      <c r="C39" s="54" t="s">
        <v>17</v>
      </c>
      <c r="D39" s="60" t="s">
        <v>107</v>
      </c>
      <c r="E39" s="60" t="s">
        <v>116</v>
      </c>
      <c r="F39" s="75" t="s">
        <v>20</v>
      </c>
      <c r="G39" s="75">
        <v>4</v>
      </c>
      <c r="H39" s="56">
        <v>4</v>
      </c>
      <c r="I39" s="56">
        <v>16</v>
      </c>
      <c r="J39" s="55">
        <v>0.23</v>
      </c>
      <c r="K39" s="56">
        <v>3.68</v>
      </c>
      <c r="L39" s="57">
        <v>19.68</v>
      </c>
      <c r="M39" s="38" t="str">
        <f>IFERROR(VLOOKUP($E39,#REF!,4,0),"")</f>
        <v/>
      </c>
      <c r="N39" s="38" t="str">
        <f>IFERROR(VLOOKUP($E39,#REF!,5,0),"")</f>
        <v/>
      </c>
      <c r="O39" s="38" t="str">
        <f>IFERROR(VLOOKUP($E39,#REF!,6,0),"")</f>
        <v/>
      </c>
      <c r="P39" s="38" t="str">
        <f>IFERROR(VLOOKUP($E39,#REF!,7,0),"")</f>
        <v/>
      </c>
      <c r="Q39" s="126" t="e">
        <f t="shared" si="3"/>
        <v>#VALUE!</v>
      </c>
      <c r="R39" s="168" t="e">
        <f t="shared" si="2"/>
        <v>#VALUE!</v>
      </c>
    </row>
    <row r="40" spans="1:18" x14ac:dyDescent="0.3">
      <c r="A40" s="54" t="s">
        <v>117</v>
      </c>
      <c r="B40" s="54" t="s">
        <v>16</v>
      </c>
      <c r="C40" s="54" t="s">
        <v>17</v>
      </c>
      <c r="D40" s="60" t="s">
        <v>107</v>
      </c>
      <c r="E40" s="60" t="s">
        <v>118</v>
      </c>
      <c r="F40" s="75" t="s">
        <v>20</v>
      </c>
      <c r="G40" s="75">
        <v>1</v>
      </c>
      <c r="H40" s="56">
        <v>4</v>
      </c>
      <c r="I40" s="56">
        <v>4</v>
      </c>
      <c r="J40" s="55">
        <v>0.23</v>
      </c>
      <c r="K40" s="56">
        <v>0.92</v>
      </c>
      <c r="L40" s="57">
        <v>4.92</v>
      </c>
      <c r="M40" s="38" t="str">
        <f>IFERROR(VLOOKUP($E40,#REF!,4,0),"")</f>
        <v/>
      </c>
      <c r="N40" s="38" t="str">
        <f>IFERROR(VLOOKUP($E40,#REF!,5,0),"")</f>
        <v/>
      </c>
      <c r="O40" s="38" t="str">
        <f>IFERROR(VLOOKUP($E40,#REF!,6,0),"")</f>
        <v/>
      </c>
      <c r="P40" s="38" t="str">
        <f>IFERROR(VLOOKUP($E40,#REF!,7,0),"")</f>
        <v/>
      </c>
      <c r="Q40" s="126" t="e">
        <f t="shared" si="3"/>
        <v>#VALUE!</v>
      </c>
      <c r="R40" s="168" t="e">
        <f t="shared" si="2"/>
        <v>#VALUE!</v>
      </c>
    </row>
    <row r="41" spans="1:18" x14ac:dyDescent="0.3">
      <c r="A41" s="54" t="s">
        <v>119</v>
      </c>
      <c r="B41" s="54" t="s">
        <v>16</v>
      </c>
      <c r="C41" s="54" t="s">
        <v>17</v>
      </c>
      <c r="D41" s="60" t="s">
        <v>107</v>
      </c>
      <c r="E41" s="60" t="s">
        <v>120</v>
      </c>
      <c r="F41" s="75" t="s">
        <v>20</v>
      </c>
      <c r="G41" s="75">
        <v>1</v>
      </c>
      <c r="H41" s="56">
        <v>4</v>
      </c>
      <c r="I41" s="56">
        <v>4</v>
      </c>
      <c r="J41" s="55">
        <v>0.23</v>
      </c>
      <c r="K41" s="56">
        <v>0.92</v>
      </c>
      <c r="L41" s="57">
        <v>4.92</v>
      </c>
      <c r="M41" s="38" t="str">
        <f>IFERROR(VLOOKUP($E41,#REF!,4,0),"")</f>
        <v/>
      </c>
      <c r="N41" s="38" t="str">
        <f>IFERROR(VLOOKUP($E41,#REF!,5,0),"")</f>
        <v/>
      </c>
      <c r="O41" s="38" t="str">
        <f>IFERROR(VLOOKUP($E41,#REF!,6,0),"")</f>
        <v/>
      </c>
      <c r="P41" s="38" t="str">
        <f>IFERROR(VLOOKUP($E41,#REF!,7,0),"")</f>
        <v/>
      </c>
      <c r="Q41" s="126" t="e">
        <f t="shared" si="3"/>
        <v>#VALUE!</v>
      </c>
      <c r="R41" s="168" t="e">
        <f t="shared" si="2"/>
        <v>#VALUE!</v>
      </c>
    </row>
    <row r="42" spans="1:18" x14ac:dyDescent="0.3">
      <c r="A42" s="54" t="s">
        <v>121</v>
      </c>
      <c r="B42" s="54" t="s">
        <v>16</v>
      </c>
      <c r="C42" s="54" t="s">
        <v>17</v>
      </c>
      <c r="D42" s="60" t="s">
        <v>107</v>
      </c>
      <c r="E42" s="60" t="s">
        <v>122</v>
      </c>
      <c r="F42" s="75" t="s">
        <v>20</v>
      </c>
      <c r="G42" s="75">
        <v>1</v>
      </c>
      <c r="H42" s="56">
        <v>4</v>
      </c>
      <c r="I42" s="56">
        <v>4</v>
      </c>
      <c r="J42" s="55">
        <v>0.23</v>
      </c>
      <c r="K42" s="56">
        <v>0.92</v>
      </c>
      <c r="L42" s="57">
        <v>4.92</v>
      </c>
      <c r="M42" s="38" t="str">
        <f>IFERROR(VLOOKUP($E42,#REF!,4,0),"")</f>
        <v/>
      </c>
      <c r="N42" s="38" t="str">
        <f>IFERROR(VLOOKUP($E42,#REF!,5,0),"")</f>
        <v/>
      </c>
      <c r="O42" s="38" t="str">
        <f>IFERROR(VLOOKUP($E42,#REF!,6,0),"")</f>
        <v/>
      </c>
      <c r="P42" s="38" t="str">
        <f>IFERROR(VLOOKUP($E42,#REF!,7,0),"")</f>
        <v/>
      </c>
      <c r="Q42" s="126" t="e">
        <f t="shared" si="3"/>
        <v>#VALUE!</v>
      </c>
      <c r="R42" s="168" t="e">
        <f t="shared" si="2"/>
        <v>#VALUE!</v>
      </c>
    </row>
    <row r="43" spans="1:18" x14ac:dyDescent="0.3">
      <c r="A43" s="131" t="s">
        <v>123</v>
      </c>
      <c r="B43" s="131" t="s">
        <v>16</v>
      </c>
      <c r="C43" s="131" t="s">
        <v>17</v>
      </c>
      <c r="D43" s="132" t="s">
        <v>107</v>
      </c>
      <c r="E43" s="132" t="s">
        <v>124</v>
      </c>
      <c r="F43" s="133" t="s">
        <v>20</v>
      </c>
      <c r="G43" s="133">
        <v>0</v>
      </c>
      <c r="H43" s="134">
        <v>3</v>
      </c>
      <c r="I43" s="134">
        <v>0</v>
      </c>
      <c r="J43" s="135">
        <v>0.23</v>
      </c>
      <c r="K43" s="134">
        <v>0</v>
      </c>
      <c r="L43" s="136">
        <v>0</v>
      </c>
      <c r="M43" s="38" t="str">
        <f>IFERROR(VLOOKUP($E43,#REF!,4,0),"")</f>
        <v/>
      </c>
      <c r="N43" s="38" t="str">
        <f>IFERROR(VLOOKUP($E43,#REF!,5,0),"")</f>
        <v/>
      </c>
      <c r="O43" s="38" t="str">
        <f>IFERROR(VLOOKUP($E43,#REF!,6,0),"")</f>
        <v/>
      </c>
      <c r="P43" s="38" t="str">
        <f>IFERROR(VLOOKUP($E43,#REF!,7,0),"")</f>
        <v/>
      </c>
      <c r="Q43" s="126" t="e">
        <f t="shared" si="3"/>
        <v>#VALUE!</v>
      </c>
      <c r="R43" s="168" t="e">
        <f t="shared" si="2"/>
        <v>#VALUE!</v>
      </c>
    </row>
    <row r="44" spans="1:18" x14ac:dyDescent="0.3">
      <c r="A44" s="131" t="s">
        <v>125</v>
      </c>
      <c r="B44" s="131" t="s">
        <v>16</v>
      </c>
      <c r="C44" s="131" t="s">
        <v>17</v>
      </c>
      <c r="D44" s="132" t="s">
        <v>107</v>
      </c>
      <c r="E44" s="132" t="s">
        <v>126</v>
      </c>
      <c r="F44" s="133" t="s">
        <v>20</v>
      </c>
      <c r="G44" s="133">
        <v>0</v>
      </c>
      <c r="H44" s="134">
        <v>3</v>
      </c>
      <c r="I44" s="134">
        <v>0</v>
      </c>
      <c r="J44" s="135">
        <v>0.23</v>
      </c>
      <c r="K44" s="134">
        <v>0</v>
      </c>
      <c r="L44" s="136">
        <v>0</v>
      </c>
      <c r="M44" s="38" t="str">
        <f>IFERROR(VLOOKUP($E44,#REF!,4,0),"")</f>
        <v/>
      </c>
      <c r="N44" s="38" t="str">
        <f>IFERROR(VLOOKUP($E44,#REF!,5,0),"")</f>
        <v/>
      </c>
      <c r="O44" s="38" t="str">
        <f>IFERROR(VLOOKUP($E44,#REF!,6,0),"")</f>
        <v/>
      </c>
      <c r="P44" s="38" t="str">
        <f>IFERROR(VLOOKUP($E44,#REF!,7,0),"")</f>
        <v/>
      </c>
      <c r="Q44" s="126" t="e">
        <f t="shared" si="3"/>
        <v>#VALUE!</v>
      </c>
      <c r="R44" s="168" t="e">
        <f t="shared" si="2"/>
        <v>#VALUE!</v>
      </c>
    </row>
    <row r="45" spans="1:18" x14ac:dyDescent="0.3">
      <c r="A45" s="131" t="s">
        <v>127</v>
      </c>
      <c r="B45" s="131" t="s">
        <v>16</v>
      </c>
      <c r="C45" s="131" t="s">
        <v>17</v>
      </c>
      <c r="D45" s="132" t="s">
        <v>107</v>
      </c>
      <c r="E45" s="132" t="s">
        <v>128</v>
      </c>
      <c r="F45" s="133" t="s">
        <v>20</v>
      </c>
      <c r="G45" s="133">
        <v>0</v>
      </c>
      <c r="H45" s="134">
        <v>3</v>
      </c>
      <c r="I45" s="134">
        <v>0</v>
      </c>
      <c r="J45" s="135">
        <v>0.23</v>
      </c>
      <c r="K45" s="134">
        <v>0</v>
      </c>
      <c r="L45" s="136">
        <v>0</v>
      </c>
      <c r="M45" s="38" t="str">
        <f>IFERROR(VLOOKUP($E45,#REF!,4,0),"")</f>
        <v/>
      </c>
      <c r="N45" s="38" t="str">
        <f>IFERROR(VLOOKUP($E45,#REF!,5,0),"")</f>
        <v/>
      </c>
      <c r="O45" s="38" t="str">
        <f>IFERROR(VLOOKUP($E45,#REF!,6,0),"")</f>
        <v/>
      </c>
      <c r="P45" s="38" t="str">
        <f>IFERROR(VLOOKUP($E45,#REF!,7,0),"")</f>
        <v/>
      </c>
      <c r="Q45" s="126" t="e">
        <f t="shared" si="3"/>
        <v>#VALUE!</v>
      </c>
      <c r="R45" s="168" t="e">
        <f t="shared" si="2"/>
        <v>#VALUE!</v>
      </c>
    </row>
    <row r="46" spans="1:18" x14ac:dyDescent="0.3">
      <c r="A46" s="131" t="s">
        <v>129</v>
      </c>
      <c r="B46" s="131" t="s">
        <v>16</v>
      </c>
      <c r="C46" s="131" t="s">
        <v>17</v>
      </c>
      <c r="D46" s="132" t="s">
        <v>107</v>
      </c>
      <c r="E46" s="132" t="s">
        <v>130</v>
      </c>
      <c r="F46" s="133" t="s">
        <v>20</v>
      </c>
      <c r="G46" s="133">
        <v>0</v>
      </c>
      <c r="H46" s="134">
        <v>3</v>
      </c>
      <c r="I46" s="134">
        <v>0</v>
      </c>
      <c r="J46" s="135">
        <v>0.23</v>
      </c>
      <c r="K46" s="134">
        <v>0</v>
      </c>
      <c r="L46" s="136">
        <v>0</v>
      </c>
      <c r="M46" s="38" t="str">
        <f>IFERROR(VLOOKUP($E46,#REF!,4,0),"")</f>
        <v/>
      </c>
      <c r="N46" s="38" t="str">
        <f>IFERROR(VLOOKUP($E46,#REF!,5,0),"")</f>
        <v/>
      </c>
      <c r="O46" s="38" t="str">
        <f>IFERROR(VLOOKUP($E46,#REF!,6,0),"")</f>
        <v/>
      </c>
      <c r="P46" s="38" t="str">
        <f>IFERROR(VLOOKUP($E46,#REF!,7,0),"")</f>
        <v/>
      </c>
      <c r="Q46" s="126" t="e">
        <f t="shared" si="3"/>
        <v>#VALUE!</v>
      </c>
      <c r="R46" s="168" t="e">
        <f t="shared" si="2"/>
        <v>#VALUE!</v>
      </c>
    </row>
    <row r="47" spans="1:18" x14ac:dyDescent="0.3">
      <c r="A47" s="131" t="s">
        <v>131</v>
      </c>
      <c r="B47" s="131" t="s">
        <v>16</v>
      </c>
      <c r="C47" s="131" t="s">
        <v>17</v>
      </c>
      <c r="D47" s="132" t="s">
        <v>107</v>
      </c>
      <c r="E47" s="132" t="s">
        <v>132</v>
      </c>
      <c r="F47" s="133" t="s">
        <v>20</v>
      </c>
      <c r="G47" s="133">
        <v>0</v>
      </c>
      <c r="H47" s="134">
        <v>3</v>
      </c>
      <c r="I47" s="134">
        <v>0</v>
      </c>
      <c r="J47" s="135">
        <v>0.23</v>
      </c>
      <c r="K47" s="134">
        <v>0</v>
      </c>
      <c r="L47" s="136">
        <v>0</v>
      </c>
      <c r="M47" s="38" t="str">
        <f>IFERROR(VLOOKUP($E47,#REF!,4,0),"")</f>
        <v/>
      </c>
      <c r="N47" s="38" t="str">
        <f>IFERROR(VLOOKUP($E47,#REF!,5,0),"")</f>
        <v/>
      </c>
      <c r="O47" s="38" t="str">
        <f>IFERROR(VLOOKUP($E47,#REF!,6,0),"")</f>
        <v/>
      </c>
      <c r="P47" s="38" t="str">
        <f>IFERROR(VLOOKUP($E47,#REF!,7,0),"")</f>
        <v/>
      </c>
      <c r="Q47" s="126" t="e">
        <f t="shared" si="3"/>
        <v>#VALUE!</v>
      </c>
      <c r="R47" s="168" t="e">
        <f t="shared" si="2"/>
        <v>#VALUE!</v>
      </c>
    </row>
    <row r="48" spans="1:18" x14ac:dyDescent="0.3">
      <c r="A48" s="131" t="s">
        <v>133</v>
      </c>
      <c r="B48" s="131" t="s">
        <v>16</v>
      </c>
      <c r="C48" s="131" t="s">
        <v>17</v>
      </c>
      <c r="D48" s="132" t="s">
        <v>107</v>
      </c>
      <c r="E48" s="132" t="s">
        <v>134</v>
      </c>
      <c r="F48" s="133" t="s">
        <v>20</v>
      </c>
      <c r="G48" s="133">
        <v>0</v>
      </c>
      <c r="H48" s="134">
        <v>3</v>
      </c>
      <c r="I48" s="134">
        <v>0</v>
      </c>
      <c r="J48" s="135">
        <v>0.23</v>
      </c>
      <c r="K48" s="134">
        <v>0</v>
      </c>
      <c r="L48" s="136">
        <v>0</v>
      </c>
      <c r="M48" s="38" t="str">
        <f>IFERROR(VLOOKUP($E48,#REF!,4,0),"")</f>
        <v/>
      </c>
      <c r="N48" s="38" t="str">
        <f>IFERROR(VLOOKUP($E48,#REF!,5,0),"")</f>
        <v/>
      </c>
      <c r="O48" s="38" t="str">
        <f>IFERROR(VLOOKUP($E48,#REF!,6,0),"")</f>
        <v/>
      </c>
      <c r="P48" s="38" t="str">
        <f>IFERROR(VLOOKUP($E48,#REF!,7,0),"")</f>
        <v/>
      </c>
      <c r="Q48" s="126" t="e">
        <f t="shared" si="3"/>
        <v>#VALUE!</v>
      </c>
      <c r="R48" s="168" t="e">
        <f t="shared" si="2"/>
        <v>#VALUE!</v>
      </c>
    </row>
    <row r="49" spans="1:18" x14ac:dyDescent="0.3">
      <c r="A49" s="131" t="s">
        <v>135</v>
      </c>
      <c r="B49" s="131" t="s">
        <v>16</v>
      </c>
      <c r="C49" s="131" t="s">
        <v>17</v>
      </c>
      <c r="D49" s="132" t="s">
        <v>107</v>
      </c>
      <c r="E49" s="132" t="s">
        <v>136</v>
      </c>
      <c r="F49" s="133" t="s">
        <v>20</v>
      </c>
      <c r="G49" s="133">
        <v>0</v>
      </c>
      <c r="H49" s="134">
        <v>3</v>
      </c>
      <c r="I49" s="134">
        <v>0</v>
      </c>
      <c r="J49" s="135">
        <v>0.23</v>
      </c>
      <c r="K49" s="134">
        <v>0</v>
      </c>
      <c r="L49" s="136">
        <v>0</v>
      </c>
      <c r="M49" s="38" t="str">
        <f>IFERROR(VLOOKUP($E49,#REF!,4,0),"")</f>
        <v/>
      </c>
      <c r="N49" s="38" t="str">
        <f>IFERROR(VLOOKUP($E49,#REF!,5,0),"")</f>
        <v/>
      </c>
      <c r="O49" s="38" t="str">
        <f>IFERROR(VLOOKUP($E49,#REF!,6,0),"")</f>
        <v/>
      </c>
      <c r="P49" s="38" t="str">
        <f>IFERROR(VLOOKUP($E49,#REF!,7,0),"")</f>
        <v/>
      </c>
      <c r="Q49" s="126" t="e">
        <f t="shared" si="3"/>
        <v>#VALUE!</v>
      </c>
      <c r="R49" s="168" t="e">
        <f t="shared" si="2"/>
        <v>#VALUE!</v>
      </c>
    </row>
    <row r="50" spans="1:18" x14ac:dyDescent="0.3">
      <c r="A50" s="131" t="s">
        <v>137</v>
      </c>
      <c r="B50" s="131" t="s">
        <v>16</v>
      </c>
      <c r="C50" s="131" t="s">
        <v>17</v>
      </c>
      <c r="D50" s="132" t="s">
        <v>107</v>
      </c>
      <c r="E50" s="132" t="s">
        <v>138</v>
      </c>
      <c r="F50" s="133" t="s">
        <v>20</v>
      </c>
      <c r="G50" s="133">
        <v>0</v>
      </c>
      <c r="H50" s="134">
        <v>3</v>
      </c>
      <c r="I50" s="134">
        <v>0</v>
      </c>
      <c r="J50" s="135">
        <v>0.23</v>
      </c>
      <c r="K50" s="134">
        <v>0</v>
      </c>
      <c r="L50" s="136">
        <v>0</v>
      </c>
      <c r="M50" s="38" t="str">
        <f>IFERROR(VLOOKUP($E50,#REF!,4,0),"")</f>
        <v/>
      </c>
      <c r="N50" s="38" t="str">
        <f>IFERROR(VLOOKUP($E50,#REF!,5,0),"")</f>
        <v/>
      </c>
      <c r="O50" s="38" t="str">
        <f>IFERROR(VLOOKUP($E50,#REF!,6,0),"")</f>
        <v/>
      </c>
      <c r="P50" s="38" t="str">
        <f>IFERROR(VLOOKUP($E50,#REF!,7,0),"")</f>
        <v/>
      </c>
      <c r="Q50" s="126" t="e">
        <f t="shared" si="3"/>
        <v>#VALUE!</v>
      </c>
      <c r="R50" s="168" t="e">
        <f t="shared" si="2"/>
        <v>#VALUE!</v>
      </c>
    </row>
    <row r="51" spans="1:18" x14ac:dyDescent="0.3">
      <c r="A51" s="54" t="s">
        <v>139</v>
      </c>
      <c r="B51" s="54" t="s">
        <v>16</v>
      </c>
      <c r="C51" s="54" t="s">
        <v>17</v>
      </c>
      <c r="D51" s="60" t="s">
        <v>140</v>
      </c>
      <c r="E51" s="60" t="s">
        <v>141</v>
      </c>
      <c r="F51" s="75" t="s">
        <v>69</v>
      </c>
      <c r="G51" s="75">
        <v>20</v>
      </c>
      <c r="H51" s="56">
        <v>8</v>
      </c>
      <c r="I51" s="56">
        <v>160</v>
      </c>
      <c r="J51" s="55">
        <v>0.23</v>
      </c>
      <c r="K51" s="56">
        <v>36.799999999999997</v>
      </c>
      <c r="L51" s="57">
        <v>196.8</v>
      </c>
      <c r="M51" s="38" t="str">
        <f>IFERROR(VLOOKUP($E51,#REF!,4,0),"")</f>
        <v/>
      </c>
      <c r="N51" s="38" t="str">
        <f>IFERROR(VLOOKUP($E51,#REF!,5,0),"")</f>
        <v/>
      </c>
      <c r="O51" s="38" t="str">
        <f>IFERROR(VLOOKUP($E51,#REF!,6,0),"")</f>
        <v/>
      </c>
      <c r="P51" s="38" t="str">
        <f>IFERROR(VLOOKUP($E51,#REF!,7,0),"")</f>
        <v/>
      </c>
      <c r="Q51" s="126" t="e">
        <f t="shared" si="3"/>
        <v>#VALUE!</v>
      </c>
      <c r="R51" s="168" t="e">
        <f t="shared" si="2"/>
        <v>#VALUE!</v>
      </c>
    </row>
    <row r="52" spans="1:18" x14ac:dyDescent="0.3">
      <c r="A52" s="131" t="s">
        <v>142</v>
      </c>
      <c r="B52" s="131" t="s">
        <v>16</v>
      </c>
      <c r="C52" s="131" t="s">
        <v>17</v>
      </c>
      <c r="D52" s="132" t="s">
        <v>143</v>
      </c>
      <c r="E52" s="132" t="s">
        <v>144</v>
      </c>
      <c r="F52" s="133" t="s">
        <v>20</v>
      </c>
      <c r="G52" s="133">
        <v>0</v>
      </c>
      <c r="H52" s="134">
        <v>2</v>
      </c>
      <c r="I52" s="134">
        <v>0</v>
      </c>
      <c r="J52" s="135">
        <v>0.23</v>
      </c>
      <c r="K52" s="134">
        <v>0</v>
      </c>
      <c r="L52" s="136">
        <v>0</v>
      </c>
      <c r="M52" s="38" t="str">
        <f>IFERROR(VLOOKUP($E52,#REF!,4,0),"")</f>
        <v/>
      </c>
      <c r="N52" s="38" t="str">
        <f>IFERROR(VLOOKUP($E52,#REF!,5,0),"")</f>
        <v/>
      </c>
      <c r="O52" s="38" t="str">
        <f>IFERROR(VLOOKUP($E52,#REF!,6,0),"")</f>
        <v/>
      </c>
      <c r="P52" s="38" t="str">
        <f>IFERROR(VLOOKUP($E52,#REF!,7,0),"")</f>
        <v/>
      </c>
      <c r="Q52" s="126" t="e">
        <f t="shared" si="3"/>
        <v>#VALUE!</v>
      </c>
      <c r="R52" s="168" t="e">
        <f t="shared" si="2"/>
        <v>#VALUE!</v>
      </c>
    </row>
    <row r="53" spans="1:18" x14ac:dyDescent="0.3">
      <c r="A53" s="54" t="s">
        <v>145</v>
      </c>
      <c r="B53" s="54" t="s">
        <v>16</v>
      </c>
      <c r="C53" s="54" t="s">
        <v>17</v>
      </c>
      <c r="D53" s="60" t="s">
        <v>146</v>
      </c>
      <c r="E53" s="60" t="s">
        <v>147</v>
      </c>
      <c r="F53" s="75" t="s">
        <v>20</v>
      </c>
      <c r="G53" s="75">
        <v>15</v>
      </c>
      <c r="H53" s="56">
        <v>6</v>
      </c>
      <c r="I53" s="56">
        <v>90</v>
      </c>
      <c r="J53" s="55">
        <v>0.23</v>
      </c>
      <c r="K53" s="56">
        <v>20.7</v>
      </c>
      <c r="L53" s="57">
        <v>110.7</v>
      </c>
      <c r="M53" s="38" t="str">
        <f>IFERROR(VLOOKUP($E53,#REF!,4,0),"")</f>
        <v/>
      </c>
      <c r="N53" s="38" t="str">
        <f>IFERROR(VLOOKUP($E53,#REF!,5,0),"")</f>
        <v/>
      </c>
      <c r="O53" s="38" t="str">
        <f>IFERROR(VLOOKUP($E53,#REF!,6,0),"")</f>
        <v/>
      </c>
      <c r="P53" s="38" t="str">
        <f>IFERROR(VLOOKUP($E53,#REF!,7,0),"")</f>
        <v/>
      </c>
      <c r="Q53" s="126" t="e">
        <f t="shared" si="3"/>
        <v>#VALUE!</v>
      </c>
      <c r="R53" s="168" t="e">
        <f t="shared" si="2"/>
        <v>#VALUE!</v>
      </c>
    </row>
    <row r="54" spans="1:18" x14ac:dyDescent="0.3">
      <c r="A54" s="54" t="s">
        <v>148</v>
      </c>
      <c r="B54" s="54" t="s">
        <v>16</v>
      </c>
      <c r="C54" s="54" t="s">
        <v>17</v>
      </c>
      <c r="D54" s="60" t="s">
        <v>149</v>
      </c>
      <c r="E54" s="60" t="s">
        <v>150</v>
      </c>
      <c r="F54" s="75" t="s">
        <v>20</v>
      </c>
      <c r="G54" s="75">
        <v>60</v>
      </c>
      <c r="H54" s="56">
        <v>0.8</v>
      </c>
      <c r="I54" s="56">
        <v>48</v>
      </c>
      <c r="J54" s="55">
        <v>0.23</v>
      </c>
      <c r="K54" s="56">
        <v>11.04</v>
      </c>
      <c r="L54" s="57">
        <v>59.04</v>
      </c>
      <c r="M54" s="38" t="str">
        <f>IFERROR(VLOOKUP($E54,#REF!,4,0),"")</f>
        <v/>
      </c>
      <c r="N54" s="38" t="str">
        <f>IFERROR(VLOOKUP($E54,#REF!,5,0),"")</f>
        <v/>
      </c>
      <c r="O54" s="38" t="str">
        <f>IFERROR(VLOOKUP($E54,#REF!,6,0),"")</f>
        <v/>
      </c>
      <c r="P54" s="38" t="str">
        <f>IFERROR(VLOOKUP($E54,#REF!,7,0),"")</f>
        <v/>
      </c>
      <c r="Q54" s="126" t="e">
        <f t="shared" si="3"/>
        <v>#VALUE!</v>
      </c>
      <c r="R54" s="168" t="e">
        <f t="shared" si="2"/>
        <v>#VALUE!</v>
      </c>
    </row>
    <row r="55" spans="1:18" x14ac:dyDescent="0.3">
      <c r="A55" s="131" t="s">
        <v>151</v>
      </c>
      <c r="B55" s="131" t="s">
        <v>16</v>
      </c>
      <c r="C55" s="131" t="s">
        <v>17</v>
      </c>
      <c r="D55" s="132" t="s">
        <v>152</v>
      </c>
      <c r="E55" s="132" t="s">
        <v>153</v>
      </c>
      <c r="F55" s="133" t="s">
        <v>69</v>
      </c>
      <c r="G55" s="133">
        <v>0</v>
      </c>
      <c r="H55" s="134">
        <v>40</v>
      </c>
      <c r="I55" s="134">
        <v>0</v>
      </c>
      <c r="J55" s="135">
        <v>0.23</v>
      </c>
      <c r="K55" s="134">
        <v>0</v>
      </c>
      <c r="L55" s="136">
        <v>0</v>
      </c>
      <c r="M55" s="38" t="str">
        <f>IFERROR(VLOOKUP($E55,#REF!,4,0),"")</f>
        <v/>
      </c>
      <c r="N55" s="38" t="str">
        <f>IFERROR(VLOOKUP($E55,#REF!,5,0),"")</f>
        <v/>
      </c>
      <c r="O55" s="38" t="str">
        <f>IFERROR(VLOOKUP($E55,#REF!,6,0),"")</f>
        <v/>
      </c>
      <c r="P55" s="38" t="str">
        <f>IFERROR(VLOOKUP($E55,#REF!,7,0),"")</f>
        <v/>
      </c>
      <c r="Q55" s="126" t="e">
        <f t="shared" si="3"/>
        <v>#VALUE!</v>
      </c>
      <c r="R55" s="168" t="e">
        <f t="shared" si="2"/>
        <v>#VALUE!</v>
      </c>
    </row>
    <row r="56" spans="1:18" x14ac:dyDescent="0.3">
      <c r="A56" s="131" t="s">
        <v>154</v>
      </c>
      <c r="B56" s="131" t="s">
        <v>16</v>
      </c>
      <c r="C56" s="131" t="s">
        <v>17</v>
      </c>
      <c r="D56" s="132" t="s">
        <v>152</v>
      </c>
      <c r="E56" s="132" t="s">
        <v>155</v>
      </c>
      <c r="F56" s="133" t="s">
        <v>69</v>
      </c>
      <c r="G56" s="133">
        <v>0</v>
      </c>
      <c r="H56" s="134">
        <v>45</v>
      </c>
      <c r="I56" s="134">
        <v>0</v>
      </c>
      <c r="J56" s="135">
        <v>0.23</v>
      </c>
      <c r="K56" s="134">
        <v>0</v>
      </c>
      <c r="L56" s="136">
        <v>0</v>
      </c>
      <c r="M56" s="38" t="str">
        <f>IFERROR(VLOOKUP($E56,#REF!,4,0),"")</f>
        <v/>
      </c>
      <c r="N56" s="38" t="str">
        <f>IFERROR(VLOOKUP($E56,#REF!,5,0),"")</f>
        <v/>
      </c>
      <c r="O56" s="38" t="str">
        <f>IFERROR(VLOOKUP($E56,#REF!,6,0),"")</f>
        <v/>
      </c>
      <c r="P56" s="38" t="str">
        <f>IFERROR(VLOOKUP($E56,#REF!,7,0),"")</f>
        <v/>
      </c>
      <c r="Q56" s="126" t="e">
        <f t="shared" si="3"/>
        <v>#VALUE!</v>
      </c>
      <c r="R56" s="168" t="e">
        <f t="shared" si="2"/>
        <v>#VALUE!</v>
      </c>
    </row>
    <row r="57" spans="1:18" x14ac:dyDescent="0.3">
      <c r="A57" s="131" t="s">
        <v>156</v>
      </c>
      <c r="B57" s="131" t="s">
        <v>16</v>
      </c>
      <c r="C57" s="131" t="s">
        <v>17</v>
      </c>
      <c r="D57" s="132" t="s">
        <v>157</v>
      </c>
      <c r="E57" s="132" t="s">
        <v>158</v>
      </c>
      <c r="F57" s="133" t="s">
        <v>20</v>
      </c>
      <c r="G57" s="133">
        <v>0</v>
      </c>
      <c r="H57" s="134">
        <v>2.6</v>
      </c>
      <c r="I57" s="134">
        <v>0</v>
      </c>
      <c r="J57" s="135">
        <v>0.23</v>
      </c>
      <c r="K57" s="134">
        <v>0</v>
      </c>
      <c r="L57" s="136">
        <v>0</v>
      </c>
      <c r="M57" s="38" t="str">
        <f>IFERROR(VLOOKUP($E57,#REF!,4,0),"")</f>
        <v/>
      </c>
      <c r="N57" s="38" t="str">
        <f>IFERROR(VLOOKUP($E57,#REF!,5,0),"")</f>
        <v/>
      </c>
      <c r="O57" s="38" t="str">
        <f>IFERROR(VLOOKUP($E57,#REF!,6,0),"")</f>
        <v/>
      </c>
      <c r="P57" s="38" t="str">
        <f>IFERROR(VLOOKUP($E57,#REF!,7,0),"")</f>
        <v/>
      </c>
      <c r="Q57" s="126" t="e">
        <f t="shared" si="3"/>
        <v>#VALUE!</v>
      </c>
      <c r="R57" s="168" t="e">
        <f t="shared" si="2"/>
        <v>#VALUE!</v>
      </c>
    </row>
    <row r="58" spans="1:18" x14ac:dyDescent="0.3">
      <c r="A58" s="131" t="s">
        <v>159</v>
      </c>
      <c r="B58" s="131" t="s">
        <v>16</v>
      </c>
      <c r="C58" s="131" t="s">
        <v>17</v>
      </c>
      <c r="D58" s="132" t="s">
        <v>157</v>
      </c>
      <c r="E58" s="132" t="s">
        <v>160</v>
      </c>
      <c r="F58" s="133" t="s">
        <v>20</v>
      </c>
      <c r="G58" s="133">
        <v>0</v>
      </c>
      <c r="H58" s="134">
        <v>3.9</v>
      </c>
      <c r="I58" s="134">
        <v>0</v>
      </c>
      <c r="J58" s="135">
        <v>0.23</v>
      </c>
      <c r="K58" s="134">
        <v>0</v>
      </c>
      <c r="L58" s="136">
        <v>0</v>
      </c>
      <c r="M58" s="38" t="str">
        <f>IFERROR(VLOOKUP($E58,#REF!,4,0),"")</f>
        <v/>
      </c>
      <c r="N58" s="38" t="str">
        <f>IFERROR(VLOOKUP($E58,#REF!,5,0),"")</f>
        <v/>
      </c>
      <c r="O58" s="38" t="str">
        <f>IFERROR(VLOOKUP($E58,#REF!,6,0),"")</f>
        <v/>
      </c>
      <c r="P58" s="38" t="str">
        <f>IFERROR(VLOOKUP($E58,#REF!,7,0),"")</f>
        <v/>
      </c>
      <c r="Q58" s="126" t="e">
        <f t="shared" si="3"/>
        <v>#VALUE!</v>
      </c>
      <c r="R58" s="168" t="e">
        <f t="shared" si="2"/>
        <v>#VALUE!</v>
      </c>
    </row>
    <row r="59" spans="1:18" x14ac:dyDescent="0.3">
      <c r="A59" s="9" t="s">
        <v>161</v>
      </c>
      <c r="B59" s="9" t="s">
        <v>16</v>
      </c>
      <c r="C59" s="9" t="s">
        <v>17</v>
      </c>
      <c r="D59" s="48" t="s">
        <v>162</v>
      </c>
      <c r="E59" s="48" t="s">
        <v>163</v>
      </c>
      <c r="F59" s="14" t="s">
        <v>164</v>
      </c>
      <c r="G59" s="75">
        <v>1</v>
      </c>
      <c r="H59" s="13">
        <v>33.21</v>
      </c>
      <c r="I59" s="13">
        <v>33.21</v>
      </c>
      <c r="J59" s="12">
        <v>0.23</v>
      </c>
      <c r="K59" s="13">
        <v>7.6383000000000001</v>
      </c>
      <c r="L59" s="13">
        <v>40.848300000000002</v>
      </c>
      <c r="M59" s="38" t="str">
        <f>IFERROR(VLOOKUP($E59,#REF!,4,0),"")</f>
        <v/>
      </c>
      <c r="N59" s="38" t="str">
        <f>IFERROR(VLOOKUP($E59,#REF!,5,0),"")</f>
        <v/>
      </c>
      <c r="O59" s="38" t="str">
        <f>IFERROR(VLOOKUP($E59,#REF!,6,0),"")</f>
        <v/>
      </c>
      <c r="P59" s="38" t="str">
        <f>IFERROR(VLOOKUP($E59,#REF!,7,0),"")</f>
        <v/>
      </c>
      <c r="Q59" s="126" t="e">
        <f t="shared" si="3"/>
        <v>#VALUE!</v>
      </c>
      <c r="R59" s="168" t="e">
        <f t="shared" si="2"/>
        <v>#VALUE!</v>
      </c>
    </row>
    <row r="60" spans="1:18" x14ac:dyDescent="0.3">
      <c r="A60" s="9" t="s">
        <v>165</v>
      </c>
      <c r="B60" s="9" t="s">
        <v>16</v>
      </c>
      <c r="C60" s="9" t="s">
        <v>17</v>
      </c>
      <c r="D60" s="48" t="s">
        <v>162</v>
      </c>
      <c r="E60" s="48" t="s">
        <v>166</v>
      </c>
      <c r="F60" s="14" t="s">
        <v>164</v>
      </c>
      <c r="G60" s="75">
        <v>1</v>
      </c>
      <c r="H60" s="13">
        <v>39</v>
      </c>
      <c r="I60" s="13">
        <v>39</v>
      </c>
      <c r="J60" s="12">
        <v>0.23</v>
      </c>
      <c r="K60" s="13">
        <v>8.9700000000000006</v>
      </c>
      <c r="L60" s="13">
        <v>47.97</v>
      </c>
      <c r="M60" s="38" t="str">
        <f>IFERROR(VLOOKUP($E60,#REF!,4,0),"")</f>
        <v/>
      </c>
      <c r="N60" s="38" t="str">
        <f>IFERROR(VLOOKUP($E60,#REF!,5,0),"")</f>
        <v/>
      </c>
      <c r="O60" s="38" t="str">
        <f>IFERROR(VLOOKUP($E60,#REF!,6,0),"")</f>
        <v/>
      </c>
      <c r="P60" s="38" t="str">
        <f>IFERROR(VLOOKUP($E60,#REF!,7,0),"")</f>
        <v/>
      </c>
      <c r="Q60" s="126" t="e">
        <f t="shared" si="3"/>
        <v>#VALUE!</v>
      </c>
      <c r="R60" s="168" t="e">
        <f t="shared" si="2"/>
        <v>#VALUE!</v>
      </c>
    </row>
    <row r="61" spans="1:18" x14ac:dyDescent="0.3">
      <c r="A61" s="72">
        <v>60</v>
      </c>
      <c r="B61" s="72" t="s">
        <v>16</v>
      </c>
      <c r="C61" s="72" t="s">
        <v>17</v>
      </c>
      <c r="D61" s="181" t="s">
        <v>162</v>
      </c>
      <c r="E61" s="182" t="s">
        <v>167</v>
      </c>
      <c r="F61" s="162" t="s">
        <v>164</v>
      </c>
      <c r="G61" s="162">
        <v>0</v>
      </c>
      <c r="H61" s="183">
        <v>39</v>
      </c>
      <c r="I61" s="183">
        <v>0</v>
      </c>
      <c r="J61" s="164">
        <v>0.23</v>
      </c>
      <c r="K61" s="184">
        <v>0</v>
      </c>
      <c r="L61" s="184">
        <v>0</v>
      </c>
      <c r="M61" s="180"/>
      <c r="N61" s="180"/>
      <c r="O61" s="180"/>
      <c r="P61" s="180"/>
      <c r="Q61" s="165"/>
      <c r="R61" s="174"/>
    </row>
    <row r="62" spans="1:18" x14ac:dyDescent="0.3">
      <c r="A62" s="131" t="s">
        <v>168</v>
      </c>
      <c r="B62" s="131" t="s">
        <v>16</v>
      </c>
      <c r="C62" s="131" t="s">
        <v>17</v>
      </c>
      <c r="D62" s="132" t="s">
        <v>162</v>
      </c>
      <c r="E62" s="132" t="s">
        <v>169</v>
      </c>
      <c r="F62" s="133" t="s">
        <v>164</v>
      </c>
      <c r="G62" s="133">
        <v>0</v>
      </c>
      <c r="H62" s="134">
        <v>39</v>
      </c>
      <c r="I62" s="134">
        <v>0</v>
      </c>
      <c r="J62" s="135">
        <v>0.23</v>
      </c>
      <c r="K62" s="134">
        <v>0</v>
      </c>
      <c r="L62" s="134">
        <v>0</v>
      </c>
      <c r="M62" s="38" t="str">
        <f>IFERROR(VLOOKUP($E62,#REF!,4,0),"")</f>
        <v/>
      </c>
      <c r="N62" s="38" t="str">
        <f>IFERROR(VLOOKUP($E62,#REF!,5,0),"")</f>
        <v/>
      </c>
      <c r="O62" s="38" t="str">
        <f>IFERROR(VLOOKUP($E62,#REF!,6,0),"")</f>
        <v/>
      </c>
      <c r="P62" s="38" t="str">
        <f>IFERROR(VLOOKUP($E62,#REF!,7,0),"")</f>
        <v/>
      </c>
      <c r="Q62" s="126" t="e">
        <f>P62*G62</f>
        <v>#VALUE!</v>
      </c>
      <c r="R62" s="168" t="e">
        <f>Q62-L62</f>
        <v>#VALUE!</v>
      </c>
    </row>
    <row r="63" spans="1:18" x14ac:dyDescent="0.3">
      <c r="A63" s="72">
        <v>62</v>
      </c>
      <c r="B63" s="72" t="s">
        <v>16</v>
      </c>
      <c r="C63" s="72" t="s">
        <v>17</v>
      </c>
      <c r="D63" s="181" t="s">
        <v>162</v>
      </c>
      <c r="E63" s="182" t="s">
        <v>170</v>
      </c>
      <c r="F63" s="162" t="s">
        <v>164</v>
      </c>
      <c r="G63" s="162">
        <v>0</v>
      </c>
      <c r="H63" s="183">
        <v>39</v>
      </c>
      <c r="I63" s="183">
        <v>0</v>
      </c>
      <c r="J63" s="164">
        <v>0.23</v>
      </c>
      <c r="K63" s="184">
        <v>0</v>
      </c>
      <c r="L63" s="184">
        <v>0</v>
      </c>
      <c r="M63" s="180" t="str">
        <f>IFERROR(VLOOKUP($E63,#REF!,4,0),"")</f>
        <v/>
      </c>
      <c r="N63" s="180" t="str">
        <f>IFERROR(VLOOKUP($E63,#REF!,5,0),"")</f>
        <v/>
      </c>
      <c r="O63" s="180" t="str">
        <f>IFERROR(VLOOKUP($E63,#REF!,6,0),"")</f>
        <v/>
      </c>
      <c r="P63" s="180" t="str">
        <f>IFERROR(VLOOKUP($E63,#REF!,7,0),"")</f>
        <v/>
      </c>
      <c r="Q63" s="165"/>
      <c r="R63" s="174"/>
    </row>
    <row r="64" spans="1:18" x14ac:dyDescent="0.3">
      <c r="A64" s="131" t="s">
        <v>171</v>
      </c>
      <c r="B64" s="131" t="s">
        <v>16</v>
      </c>
      <c r="C64" s="131" t="s">
        <v>17</v>
      </c>
      <c r="D64" s="132" t="s">
        <v>162</v>
      </c>
      <c r="E64" s="132" t="s">
        <v>172</v>
      </c>
      <c r="F64" s="133" t="s">
        <v>164</v>
      </c>
      <c r="G64" s="133">
        <v>0</v>
      </c>
      <c r="H64" s="134">
        <v>39</v>
      </c>
      <c r="I64" s="134">
        <v>0</v>
      </c>
      <c r="J64" s="135">
        <v>0.23</v>
      </c>
      <c r="K64" s="134">
        <v>0</v>
      </c>
      <c r="L64" s="134">
        <v>0</v>
      </c>
      <c r="M64" s="38" t="str">
        <f>IFERROR(VLOOKUP($E64,#REF!,4,0),"")</f>
        <v/>
      </c>
      <c r="N64" s="38" t="str">
        <f>IFERROR(VLOOKUP($E64,#REF!,5,0),"")</f>
        <v/>
      </c>
      <c r="O64" s="38" t="str">
        <f>IFERROR(VLOOKUP($E64,#REF!,6,0),"")</f>
        <v/>
      </c>
      <c r="P64" s="38" t="str">
        <f>IFERROR(VLOOKUP($E64,#REF!,7,0),"")</f>
        <v/>
      </c>
      <c r="Q64" s="126" t="e">
        <f>P64*G64</f>
        <v>#VALUE!</v>
      </c>
      <c r="R64" s="168" t="e">
        <f>Q64-L64</f>
        <v>#VALUE!</v>
      </c>
    </row>
    <row r="65" spans="1:18" x14ac:dyDescent="0.3">
      <c r="A65" s="131" t="s">
        <v>173</v>
      </c>
      <c r="B65" s="131" t="s">
        <v>16</v>
      </c>
      <c r="C65" s="131" t="s">
        <v>17</v>
      </c>
      <c r="D65" s="132" t="s">
        <v>162</v>
      </c>
      <c r="E65" s="132" t="s">
        <v>174</v>
      </c>
      <c r="F65" s="133" t="s">
        <v>164</v>
      </c>
      <c r="G65" s="133">
        <v>0</v>
      </c>
      <c r="H65" s="134">
        <v>39</v>
      </c>
      <c r="I65" s="134">
        <v>0</v>
      </c>
      <c r="J65" s="135">
        <v>0.23</v>
      </c>
      <c r="K65" s="134">
        <v>0</v>
      </c>
      <c r="L65" s="134">
        <v>0</v>
      </c>
      <c r="M65" s="38" t="str">
        <f>IFERROR(VLOOKUP($E65,#REF!,4,0),"")</f>
        <v/>
      </c>
      <c r="N65" s="38" t="str">
        <f>IFERROR(VLOOKUP($E65,#REF!,5,0),"")</f>
        <v/>
      </c>
      <c r="O65" s="38" t="str">
        <f>IFERROR(VLOOKUP($E65,#REF!,6,0),"")</f>
        <v/>
      </c>
      <c r="P65" s="38" t="str">
        <f>IFERROR(VLOOKUP($E65,#REF!,7,0),"")</f>
        <v/>
      </c>
      <c r="Q65" s="126" t="e">
        <f>P65*G65</f>
        <v>#VALUE!</v>
      </c>
      <c r="R65" s="168" t="e">
        <f>Q65-L65</f>
        <v>#VALUE!</v>
      </c>
    </row>
    <row r="66" spans="1:18" ht="26" x14ac:dyDescent="0.3">
      <c r="A66" s="72">
        <v>65</v>
      </c>
      <c r="B66" s="72" t="s">
        <v>16</v>
      </c>
      <c r="C66" s="72" t="s">
        <v>17</v>
      </c>
      <c r="D66" s="181" t="s">
        <v>162</v>
      </c>
      <c r="E66" s="182" t="s">
        <v>175</v>
      </c>
      <c r="F66" s="162" t="s">
        <v>164</v>
      </c>
      <c r="G66" s="162">
        <v>0</v>
      </c>
      <c r="H66" s="183">
        <v>39</v>
      </c>
      <c r="I66" s="183">
        <v>0</v>
      </c>
      <c r="J66" s="185">
        <v>0.23</v>
      </c>
      <c r="K66" s="184">
        <v>0</v>
      </c>
      <c r="L66" s="184">
        <v>0</v>
      </c>
      <c r="M66" s="180"/>
      <c r="N66" s="180"/>
      <c r="O66" s="180"/>
      <c r="P66" s="180"/>
      <c r="Q66" s="165"/>
      <c r="R66" s="174"/>
    </row>
    <row r="67" spans="1:18" x14ac:dyDescent="0.3">
      <c r="A67" s="72">
        <v>66</v>
      </c>
      <c r="B67" s="72" t="s">
        <v>16</v>
      </c>
      <c r="C67" s="72" t="s">
        <v>17</v>
      </c>
      <c r="D67" s="181" t="s">
        <v>162</v>
      </c>
      <c r="E67" s="182" t="s">
        <v>176</v>
      </c>
      <c r="F67" s="162" t="s">
        <v>164</v>
      </c>
      <c r="G67" s="162">
        <v>0</v>
      </c>
      <c r="H67" s="183">
        <v>39</v>
      </c>
      <c r="I67" s="183">
        <v>0</v>
      </c>
      <c r="J67" s="185">
        <v>0.23</v>
      </c>
      <c r="K67" s="184">
        <v>0</v>
      </c>
      <c r="L67" s="184">
        <v>0</v>
      </c>
      <c r="M67" s="180"/>
      <c r="N67" s="180"/>
      <c r="O67" s="180"/>
      <c r="P67" s="180"/>
      <c r="Q67" s="165"/>
      <c r="R67" s="174"/>
    </row>
    <row r="68" spans="1:18" x14ac:dyDescent="0.3">
      <c r="A68" s="29" t="s">
        <v>177</v>
      </c>
      <c r="B68" s="9" t="s">
        <v>16</v>
      </c>
      <c r="C68" s="9" t="s">
        <v>17</v>
      </c>
      <c r="D68" s="60" t="s">
        <v>162</v>
      </c>
      <c r="E68" s="60" t="s">
        <v>178</v>
      </c>
      <c r="F68" s="75" t="s">
        <v>164</v>
      </c>
      <c r="G68" s="75">
        <v>1</v>
      </c>
      <c r="H68" s="56">
        <v>39</v>
      </c>
      <c r="I68" s="56">
        <v>39</v>
      </c>
      <c r="J68" s="55">
        <v>0.23</v>
      </c>
      <c r="K68" s="56">
        <v>8.9700000000000006</v>
      </c>
      <c r="L68" s="56">
        <v>47.97</v>
      </c>
      <c r="M68" s="38" t="str">
        <f>IFERROR(VLOOKUP($E68,#REF!,4,0),"")</f>
        <v/>
      </c>
      <c r="N68" s="38" t="str">
        <f>IFERROR(VLOOKUP($E68,#REF!,5,0),"")</f>
        <v/>
      </c>
      <c r="O68" s="38" t="str">
        <f>IFERROR(VLOOKUP($E68,#REF!,6,0),"")</f>
        <v/>
      </c>
      <c r="P68" s="38" t="str">
        <f>IFERROR(VLOOKUP($E68,#REF!,7,0),"")</f>
        <v/>
      </c>
      <c r="Q68" s="126" t="e">
        <f t="shared" ref="Q68:Q103" si="4">P68*G68</f>
        <v>#VALUE!</v>
      </c>
      <c r="R68" s="168" t="e">
        <f t="shared" ref="R68:R103" si="5">Q68-L68</f>
        <v>#VALUE!</v>
      </c>
    </row>
    <row r="69" spans="1:18" x14ac:dyDescent="0.3">
      <c r="A69" s="54" t="s">
        <v>179</v>
      </c>
      <c r="B69" s="54" t="s">
        <v>16</v>
      </c>
      <c r="C69" s="54" t="s">
        <v>17</v>
      </c>
      <c r="D69" s="60" t="s">
        <v>180</v>
      </c>
      <c r="E69" s="60" t="s">
        <v>181</v>
      </c>
      <c r="F69" s="75" t="s">
        <v>164</v>
      </c>
      <c r="G69" s="75">
        <v>20</v>
      </c>
      <c r="H69" s="56">
        <v>11.5</v>
      </c>
      <c r="I69" s="56">
        <v>230</v>
      </c>
      <c r="J69" s="55">
        <v>0.23</v>
      </c>
      <c r="K69" s="56">
        <v>52.9</v>
      </c>
      <c r="L69" s="56">
        <v>282.89999999999998</v>
      </c>
      <c r="M69" s="38" t="str">
        <f>IFERROR(VLOOKUP($E69,#REF!,4,0),"")</f>
        <v/>
      </c>
      <c r="N69" s="38" t="str">
        <f>IFERROR(VLOOKUP($E69,#REF!,5,0),"")</f>
        <v/>
      </c>
      <c r="O69" s="38" t="str">
        <f>IFERROR(VLOOKUP($E69,#REF!,6,0),"")</f>
        <v/>
      </c>
      <c r="P69" s="38" t="str">
        <f>IFERROR(VLOOKUP($E69,#REF!,7,0),"")</f>
        <v/>
      </c>
      <c r="Q69" s="126" t="e">
        <f t="shared" si="4"/>
        <v>#VALUE!</v>
      </c>
      <c r="R69" s="168" t="e">
        <f t="shared" si="5"/>
        <v>#VALUE!</v>
      </c>
    </row>
    <row r="70" spans="1:18" x14ac:dyDescent="0.3">
      <c r="A70" s="54" t="s">
        <v>182</v>
      </c>
      <c r="B70" s="54" t="s">
        <v>16</v>
      </c>
      <c r="C70" s="54" t="s">
        <v>17</v>
      </c>
      <c r="D70" s="60" t="s">
        <v>180</v>
      </c>
      <c r="E70" s="60" t="s">
        <v>183</v>
      </c>
      <c r="F70" s="75" t="s">
        <v>164</v>
      </c>
      <c r="G70" s="75">
        <v>2</v>
      </c>
      <c r="H70" s="56">
        <v>12.5</v>
      </c>
      <c r="I70" s="56">
        <v>25</v>
      </c>
      <c r="J70" s="55">
        <v>0.23</v>
      </c>
      <c r="K70" s="56">
        <v>5.75</v>
      </c>
      <c r="L70" s="56">
        <v>30.75</v>
      </c>
      <c r="M70" s="38" t="str">
        <f>IFERROR(VLOOKUP($E70,#REF!,4,0),"")</f>
        <v/>
      </c>
      <c r="N70" s="38" t="str">
        <f>IFERROR(VLOOKUP($E70,#REF!,5,0),"")</f>
        <v/>
      </c>
      <c r="O70" s="38" t="str">
        <f>IFERROR(VLOOKUP($E70,#REF!,6,0),"")</f>
        <v/>
      </c>
      <c r="P70" s="38" t="str">
        <f>IFERROR(VLOOKUP($E70,#REF!,7,0),"")</f>
        <v/>
      </c>
      <c r="Q70" s="126" t="e">
        <f t="shared" si="4"/>
        <v>#VALUE!</v>
      </c>
      <c r="R70" s="168" t="e">
        <f t="shared" si="5"/>
        <v>#VALUE!</v>
      </c>
    </row>
    <row r="71" spans="1:18" x14ac:dyDescent="0.3">
      <c r="A71" s="54" t="s">
        <v>184</v>
      </c>
      <c r="B71" s="54" t="s">
        <v>16</v>
      </c>
      <c r="C71" s="54" t="s">
        <v>17</v>
      </c>
      <c r="D71" s="60" t="s">
        <v>180</v>
      </c>
      <c r="E71" s="60" t="s">
        <v>185</v>
      </c>
      <c r="F71" s="75" t="s">
        <v>164</v>
      </c>
      <c r="G71" s="75">
        <v>1</v>
      </c>
      <c r="H71" s="56">
        <v>12.5</v>
      </c>
      <c r="I71" s="56">
        <v>12.5</v>
      </c>
      <c r="J71" s="55">
        <v>0.23</v>
      </c>
      <c r="K71" s="56">
        <v>2.875</v>
      </c>
      <c r="L71" s="56">
        <v>15.375</v>
      </c>
      <c r="M71" s="38" t="str">
        <f>IFERROR(VLOOKUP($E71,#REF!,4,0),"")</f>
        <v/>
      </c>
      <c r="N71" s="38" t="str">
        <f>IFERROR(VLOOKUP($E71,#REF!,5,0),"")</f>
        <v/>
      </c>
      <c r="O71" s="38" t="str">
        <f>IFERROR(VLOOKUP($E71,#REF!,6,0),"")</f>
        <v/>
      </c>
      <c r="P71" s="38" t="str">
        <f>IFERROR(VLOOKUP($E71,#REF!,7,0),"")</f>
        <v/>
      </c>
      <c r="Q71" s="126" t="e">
        <f t="shared" si="4"/>
        <v>#VALUE!</v>
      </c>
      <c r="R71" s="168" t="e">
        <f t="shared" si="5"/>
        <v>#VALUE!</v>
      </c>
    </row>
    <row r="72" spans="1:18" x14ac:dyDescent="0.3">
      <c r="A72" s="54" t="s">
        <v>186</v>
      </c>
      <c r="B72" s="54" t="s">
        <v>16</v>
      </c>
      <c r="C72" s="54" t="s">
        <v>17</v>
      </c>
      <c r="D72" s="60" t="s">
        <v>180</v>
      </c>
      <c r="E72" s="60" t="s">
        <v>187</v>
      </c>
      <c r="F72" s="75" t="s">
        <v>164</v>
      </c>
      <c r="G72" s="75">
        <v>1</v>
      </c>
      <c r="H72" s="56">
        <v>12.5</v>
      </c>
      <c r="I72" s="56">
        <v>12.5</v>
      </c>
      <c r="J72" s="55">
        <v>0.23</v>
      </c>
      <c r="K72" s="56">
        <v>2.875</v>
      </c>
      <c r="L72" s="56">
        <v>15.375</v>
      </c>
      <c r="M72" s="38" t="str">
        <f>IFERROR(VLOOKUP($E72,#REF!,4,0),"")</f>
        <v/>
      </c>
      <c r="N72" s="38" t="str">
        <f>IFERROR(VLOOKUP($E72,#REF!,5,0),"")</f>
        <v/>
      </c>
      <c r="O72" s="38" t="str">
        <f>IFERROR(VLOOKUP($E72,#REF!,6,0),"")</f>
        <v/>
      </c>
      <c r="P72" s="38" t="str">
        <f>IFERROR(VLOOKUP($E72,#REF!,7,0),"")</f>
        <v/>
      </c>
      <c r="Q72" s="126" t="e">
        <f t="shared" si="4"/>
        <v>#VALUE!</v>
      </c>
      <c r="R72" s="168" t="e">
        <f t="shared" si="5"/>
        <v>#VALUE!</v>
      </c>
    </row>
    <row r="73" spans="1:18" x14ac:dyDescent="0.3">
      <c r="A73" s="54" t="s">
        <v>188</v>
      </c>
      <c r="B73" s="54" t="s">
        <v>16</v>
      </c>
      <c r="C73" s="54" t="s">
        <v>17</v>
      </c>
      <c r="D73" s="60" t="s">
        <v>180</v>
      </c>
      <c r="E73" s="60" t="s">
        <v>189</v>
      </c>
      <c r="F73" s="75" t="s">
        <v>164</v>
      </c>
      <c r="G73" s="75">
        <v>1</v>
      </c>
      <c r="H73" s="56">
        <v>12.5</v>
      </c>
      <c r="I73" s="56">
        <v>12.5</v>
      </c>
      <c r="J73" s="55">
        <v>0.23</v>
      </c>
      <c r="K73" s="56">
        <v>2.875</v>
      </c>
      <c r="L73" s="57">
        <v>15.375</v>
      </c>
      <c r="M73" s="38" t="str">
        <f>IFERROR(VLOOKUP($E73,#REF!,4,0),"")</f>
        <v/>
      </c>
      <c r="N73" s="38" t="str">
        <f>IFERROR(VLOOKUP($E73,#REF!,5,0),"")</f>
        <v/>
      </c>
      <c r="O73" s="38" t="str">
        <f>IFERROR(VLOOKUP($E73,#REF!,6,0),"")</f>
        <v/>
      </c>
      <c r="P73" s="38" t="str">
        <f>IFERROR(VLOOKUP($E73,#REF!,7,0),"")</f>
        <v/>
      </c>
      <c r="Q73" s="126" t="e">
        <f t="shared" si="4"/>
        <v>#VALUE!</v>
      </c>
      <c r="R73" s="168" t="e">
        <f t="shared" si="5"/>
        <v>#VALUE!</v>
      </c>
    </row>
    <row r="74" spans="1:18" x14ac:dyDescent="0.3">
      <c r="A74" s="54" t="s">
        <v>190</v>
      </c>
      <c r="B74" s="54" t="s">
        <v>16</v>
      </c>
      <c r="C74" s="54" t="s">
        <v>17</v>
      </c>
      <c r="D74" s="60" t="s">
        <v>180</v>
      </c>
      <c r="E74" s="60" t="s">
        <v>191</v>
      </c>
      <c r="F74" s="75" t="s">
        <v>164</v>
      </c>
      <c r="G74" s="75">
        <v>1</v>
      </c>
      <c r="H74" s="56">
        <v>12.5</v>
      </c>
      <c r="I74" s="56">
        <v>12.5</v>
      </c>
      <c r="J74" s="55">
        <v>0.23</v>
      </c>
      <c r="K74" s="56">
        <v>2.875</v>
      </c>
      <c r="L74" s="57">
        <v>15.375</v>
      </c>
      <c r="M74" s="38" t="str">
        <f>IFERROR(VLOOKUP($E74,#REF!,4,0),"")</f>
        <v/>
      </c>
      <c r="N74" s="38" t="str">
        <f>IFERROR(VLOOKUP($E74,#REF!,5,0),"")</f>
        <v/>
      </c>
      <c r="O74" s="38" t="str">
        <f>IFERROR(VLOOKUP($E74,#REF!,6,0),"")</f>
        <v/>
      </c>
      <c r="P74" s="38" t="str">
        <f>IFERROR(VLOOKUP($E74,#REF!,7,0),"")</f>
        <v/>
      </c>
      <c r="Q74" s="126" t="e">
        <f t="shared" si="4"/>
        <v>#VALUE!</v>
      </c>
      <c r="R74" s="168" t="e">
        <f t="shared" si="5"/>
        <v>#VALUE!</v>
      </c>
    </row>
    <row r="75" spans="1:18" x14ac:dyDescent="0.3">
      <c r="A75" s="54" t="s">
        <v>192</v>
      </c>
      <c r="B75" s="54" t="s">
        <v>16</v>
      </c>
      <c r="C75" s="54" t="s">
        <v>17</v>
      </c>
      <c r="D75" s="60" t="s">
        <v>180</v>
      </c>
      <c r="E75" s="60" t="s">
        <v>193</v>
      </c>
      <c r="F75" s="75" t="s">
        <v>164</v>
      </c>
      <c r="G75" s="75">
        <v>1</v>
      </c>
      <c r="H75" s="56">
        <v>12.5</v>
      </c>
      <c r="I75" s="56">
        <v>12.5</v>
      </c>
      <c r="J75" s="55">
        <v>0.23</v>
      </c>
      <c r="K75" s="56">
        <v>2.875</v>
      </c>
      <c r="L75" s="57">
        <v>15.375</v>
      </c>
      <c r="M75" s="38" t="str">
        <f>IFERROR(VLOOKUP($E75,#REF!,4,0),"")</f>
        <v/>
      </c>
      <c r="N75" s="38" t="str">
        <f>IFERROR(VLOOKUP($E75,#REF!,5,0),"")</f>
        <v/>
      </c>
      <c r="O75" s="38" t="str">
        <f>IFERROR(VLOOKUP($E75,#REF!,6,0),"")</f>
        <v/>
      </c>
      <c r="P75" s="38" t="str">
        <f>IFERROR(VLOOKUP($E75,#REF!,7,0),"")</f>
        <v/>
      </c>
      <c r="Q75" s="126" t="e">
        <f t="shared" si="4"/>
        <v>#VALUE!</v>
      </c>
      <c r="R75" s="168" t="e">
        <f t="shared" si="5"/>
        <v>#VALUE!</v>
      </c>
    </row>
    <row r="76" spans="1:18" x14ac:dyDescent="0.3">
      <c r="A76" s="54" t="s">
        <v>194</v>
      </c>
      <c r="B76" s="54" t="s">
        <v>16</v>
      </c>
      <c r="C76" s="54" t="s">
        <v>17</v>
      </c>
      <c r="D76" s="60" t="s">
        <v>180</v>
      </c>
      <c r="E76" s="60" t="s">
        <v>195</v>
      </c>
      <c r="F76" s="75" t="s">
        <v>164</v>
      </c>
      <c r="G76" s="75">
        <v>1</v>
      </c>
      <c r="H76" s="56">
        <v>12.5</v>
      </c>
      <c r="I76" s="56">
        <v>12.5</v>
      </c>
      <c r="J76" s="55">
        <v>0.23</v>
      </c>
      <c r="K76" s="56">
        <v>2.875</v>
      </c>
      <c r="L76" s="57">
        <v>15.375</v>
      </c>
      <c r="M76" s="38" t="str">
        <f>IFERROR(VLOOKUP($E76,#REF!,4,0),"")</f>
        <v/>
      </c>
      <c r="N76" s="38" t="str">
        <f>IFERROR(VLOOKUP($E76,#REF!,5,0),"")</f>
        <v/>
      </c>
      <c r="O76" s="38" t="str">
        <f>IFERROR(VLOOKUP($E76,#REF!,6,0),"")</f>
        <v/>
      </c>
      <c r="P76" s="38" t="str">
        <f>IFERROR(VLOOKUP($E76,#REF!,7,0),"")</f>
        <v/>
      </c>
      <c r="Q76" s="126" t="e">
        <f t="shared" si="4"/>
        <v>#VALUE!</v>
      </c>
      <c r="R76" s="168" t="e">
        <f t="shared" si="5"/>
        <v>#VALUE!</v>
      </c>
    </row>
    <row r="77" spans="1:18" x14ac:dyDescent="0.3">
      <c r="A77" s="54" t="s">
        <v>196</v>
      </c>
      <c r="B77" s="54" t="s">
        <v>16</v>
      </c>
      <c r="C77" s="54" t="s">
        <v>17</v>
      </c>
      <c r="D77" s="60" t="s">
        <v>180</v>
      </c>
      <c r="E77" s="60" t="s">
        <v>197</v>
      </c>
      <c r="F77" s="75" t="s">
        <v>164</v>
      </c>
      <c r="G77" s="75">
        <v>1</v>
      </c>
      <c r="H77" s="56">
        <v>12.5</v>
      </c>
      <c r="I77" s="56">
        <v>12.5</v>
      </c>
      <c r="J77" s="55">
        <v>0.23</v>
      </c>
      <c r="K77" s="56">
        <v>2.875</v>
      </c>
      <c r="L77" s="57">
        <v>15.375</v>
      </c>
      <c r="M77" s="38" t="str">
        <f>IFERROR(VLOOKUP($E77,#REF!,4,0),"")</f>
        <v/>
      </c>
      <c r="N77" s="38" t="str">
        <f>IFERROR(VLOOKUP($E77,#REF!,5,0),"")</f>
        <v/>
      </c>
      <c r="O77" s="38" t="str">
        <f>IFERROR(VLOOKUP($E77,#REF!,6,0),"")</f>
        <v/>
      </c>
      <c r="P77" s="38" t="str">
        <f>IFERROR(VLOOKUP($E77,#REF!,7,0),"")</f>
        <v/>
      </c>
      <c r="Q77" s="126" t="e">
        <f t="shared" si="4"/>
        <v>#VALUE!</v>
      </c>
      <c r="R77" s="168" t="e">
        <f t="shared" si="5"/>
        <v>#VALUE!</v>
      </c>
    </row>
    <row r="78" spans="1:18" x14ac:dyDescent="0.3">
      <c r="A78" s="131" t="s">
        <v>198</v>
      </c>
      <c r="B78" s="131" t="s">
        <v>16</v>
      </c>
      <c r="C78" s="131" t="s">
        <v>17</v>
      </c>
      <c r="D78" s="132" t="s">
        <v>180</v>
      </c>
      <c r="E78" s="132" t="s">
        <v>199</v>
      </c>
      <c r="F78" s="133" t="s">
        <v>164</v>
      </c>
      <c r="G78" s="133">
        <v>0</v>
      </c>
      <c r="H78" s="134">
        <v>12.5</v>
      </c>
      <c r="I78" s="134">
        <v>0</v>
      </c>
      <c r="J78" s="135">
        <v>0.23</v>
      </c>
      <c r="K78" s="134">
        <v>0</v>
      </c>
      <c r="L78" s="136">
        <v>0</v>
      </c>
      <c r="M78" s="38" t="str">
        <f>IFERROR(VLOOKUP($E78,#REF!,4,0),"")</f>
        <v/>
      </c>
      <c r="N78" s="38" t="str">
        <f>IFERROR(VLOOKUP($E78,#REF!,5,0),"")</f>
        <v/>
      </c>
      <c r="O78" s="38" t="str">
        <f>IFERROR(VLOOKUP($E78,#REF!,6,0),"")</f>
        <v/>
      </c>
      <c r="P78" s="38" t="str">
        <f>IFERROR(VLOOKUP($E78,#REF!,7,0),"")</f>
        <v/>
      </c>
      <c r="Q78" s="126" t="e">
        <f t="shared" si="4"/>
        <v>#VALUE!</v>
      </c>
      <c r="R78" s="168" t="e">
        <f t="shared" si="5"/>
        <v>#VALUE!</v>
      </c>
    </row>
    <row r="79" spans="1:18" x14ac:dyDescent="0.3">
      <c r="A79" s="54" t="s">
        <v>200</v>
      </c>
      <c r="B79" s="54" t="s">
        <v>16</v>
      </c>
      <c r="C79" s="54" t="s">
        <v>17</v>
      </c>
      <c r="D79" s="60" t="s">
        <v>201</v>
      </c>
      <c r="E79" s="60" t="s">
        <v>202</v>
      </c>
      <c r="F79" s="75" t="s">
        <v>20</v>
      </c>
      <c r="G79" s="75">
        <v>2</v>
      </c>
      <c r="H79" s="56">
        <v>95</v>
      </c>
      <c r="I79" s="56">
        <v>190</v>
      </c>
      <c r="J79" s="55">
        <v>0.23</v>
      </c>
      <c r="K79" s="56">
        <v>43.7</v>
      </c>
      <c r="L79" s="57">
        <v>233.7</v>
      </c>
      <c r="M79" s="38" t="str">
        <f>IFERROR(VLOOKUP($E79,#REF!,4,0),"")</f>
        <v/>
      </c>
      <c r="N79" s="38" t="str">
        <f>IFERROR(VLOOKUP($E79,#REF!,5,0),"")</f>
        <v/>
      </c>
      <c r="O79" s="38" t="str">
        <f>IFERROR(VLOOKUP($E79,#REF!,6,0),"")</f>
        <v/>
      </c>
      <c r="P79" s="38" t="str">
        <f>IFERROR(VLOOKUP($E79,#REF!,7,0),"")</f>
        <v/>
      </c>
      <c r="Q79" s="126" t="e">
        <f t="shared" si="4"/>
        <v>#VALUE!</v>
      </c>
      <c r="R79" s="168" t="e">
        <f t="shared" si="5"/>
        <v>#VALUE!</v>
      </c>
    </row>
    <row r="80" spans="1:18" x14ac:dyDescent="0.3">
      <c r="A80" s="54" t="s">
        <v>203</v>
      </c>
      <c r="B80" s="54" t="s">
        <v>16</v>
      </c>
      <c r="C80" s="54" t="s">
        <v>17</v>
      </c>
      <c r="D80" s="60" t="s">
        <v>204</v>
      </c>
      <c r="E80" s="60" t="s">
        <v>205</v>
      </c>
      <c r="F80" s="75" t="s">
        <v>20</v>
      </c>
      <c r="G80" s="75">
        <v>2</v>
      </c>
      <c r="H80" s="56">
        <v>10.46</v>
      </c>
      <c r="I80" s="56">
        <v>20.92</v>
      </c>
      <c r="J80" s="55">
        <v>0.23</v>
      </c>
      <c r="K80" s="56">
        <v>4.8116000000000003</v>
      </c>
      <c r="L80" s="57">
        <v>25.7316</v>
      </c>
      <c r="M80" s="38" t="str">
        <f>IFERROR(VLOOKUP($E80,#REF!,4,0),"")</f>
        <v/>
      </c>
      <c r="N80" s="38" t="str">
        <f>IFERROR(VLOOKUP($E80,#REF!,5,0),"")</f>
        <v/>
      </c>
      <c r="O80" s="38" t="str">
        <f>IFERROR(VLOOKUP($E80,#REF!,6,0),"")</f>
        <v/>
      </c>
      <c r="P80" s="38" t="str">
        <f>IFERROR(VLOOKUP($E80,#REF!,7,0),"")</f>
        <v/>
      </c>
      <c r="Q80" s="126" t="e">
        <f t="shared" si="4"/>
        <v>#VALUE!</v>
      </c>
      <c r="R80" s="168" t="e">
        <f t="shared" si="5"/>
        <v>#VALUE!</v>
      </c>
    </row>
    <row r="81" spans="1:18" x14ac:dyDescent="0.3">
      <c r="A81" s="54" t="s">
        <v>206</v>
      </c>
      <c r="B81" s="54" t="s">
        <v>16</v>
      </c>
      <c r="C81" s="54" t="s">
        <v>17</v>
      </c>
      <c r="D81" s="60" t="s">
        <v>207</v>
      </c>
      <c r="E81" s="60" t="s">
        <v>208</v>
      </c>
      <c r="F81" s="75" t="s">
        <v>25</v>
      </c>
      <c r="G81" s="75">
        <v>10</v>
      </c>
      <c r="H81" s="56">
        <v>49</v>
      </c>
      <c r="I81" s="56">
        <v>490</v>
      </c>
      <c r="J81" s="55">
        <v>0.23</v>
      </c>
      <c r="K81" s="56">
        <v>112.7</v>
      </c>
      <c r="L81" s="57">
        <v>602.70000000000005</v>
      </c>
      <c r="M81" s="38" t="str">
        <f>IFERROR(VLOOKUP($E81,#REF!,4,0),"")</f>
        <v/>
      </c>
      <c r="N81" s="38" t="str">
        <f>IFERROR(VLOOKUP($E81,#REF!,5,0),"")</f>
        <v/>
      </c>
      <c r="O81" s="38" t="str">
        <f>IFERROR(VLOOKUP($E81,#REF!,6,0),"")</f>
        <v/>
      </c>
      <c r="P81" s="38" t="str">
        <f>IFERROR(VLOOKUP($E81,#REF!,7,0),"")</f>
        <v/>
      </c>
      <c r="Q81" s="126" t="e">
        <f t="shared" si="4"/>
        <v>#VALUE!</v>
      </c>
      <c r="R81" s="168" t="e">
        <f t="shared" si="5"/>
        <v>#VALUE!</v>
      </c>
    </row>
    <row r="82" spans="1:18" x14ac:dyDescent="0.3">
      <c r="A82" s="54" t="s">
        <v>209</v>
      </c>
      <c r="B82" s="54" t="s">
        <v>16</v>
      </c>
      <c r="C82" s="54" t="s">
        <v>17</v>
      </c>
      <c r="D82" s="60" t="s">
        <v>210</v>
      </c>
      <c r="E82" s="60" t="s">
        <v>211</v>
      </c>
      <c r="F82" s="75" t="s">
        <v>69</v>
      </c>
      <c r="G82" s="75">
        <v>20</v>
      </c>
      <c r="H82" s="56">
        <v>15</v>
      </c>
      <c r="I82" s="56">
        <v>300</v>
      </c>
      <c r="J82" s="55">
        <v>0.23</v>
      </c>
      <c r="K82" s="56">
        <v>69</v>
      </c>
      <c r="L82" s="57">
        <v>369</v>
      </c>
      <c r="M82" s="38" t="str">
        <f>IFERROR(VLOOKUP($E82,#REF!,4,0),"")</f>
        <v/>
      </c>
      <c r="N82" s="38" t="str">
        <f>IFERROR(VLOOKUP($E82,#REF!,5,0),"")</f>
        <v/>
      </c>
      <c r="O82" s="38" t="str">
        <f>IFERROR(VLOOKUP($E82,#REF!,6,0),"")</f>
        <v/>
      </c>
      <c r="P82" s="38" t="str">
        <f>IFERROR(VLOOKUP($E82,#REF!,7,0),"")</f>
        <v/>
      </c>
      <c r="Q82" s="126" t="e">
        <f t="shared" si="4"/>
        <v>#VALUE!</v>
      </c>
      <c r="R82" s="168" t="e">
        <f t="shared" si="5"/>
        <v>#VALUE!</v>
      </c>
    </row>
    <row r="83" spans="1:18" x14ac:dyDescent="0.3">
      <c r="A83" s="131" t="s">
        <v>212</v>
      </c>
      <c r="B83" s="131" t="s">
        <v>16</v>
      </c>
      <c r="C83" s="131" t="s">
        <v>17</v>
      </c>
      <c r="D83" s="132" t="s">
        <v>213</v>
      </c>
      <c r="E83" s="132" t="s">
        <v>214</v>
      </c>
      <c r="F83" s="133" t="s">
        <v>20</v>
      </c>
      <c r="G83" s="133">
        <v>0</v>
      </c>
      <c r="H83" s="134">
        <v>6</v>
      </c>
      <c r="I83" s="134">
        <v>0</v>
      </c>
      <c r="J83" s="135">
        <v>0.23</v>
      </c>
      <c r="K83" s="134">
        <v>0</v>
      </c>
      <c r="L83" s="136">
        <v>0</v>
      </c>
      <c r="M83" s="38" t="str">
        <f>IFERROR(VLOOKUP($E83,#REF!,4,0),"")</f>
        <v/>
      </c>
      <c r="N83" s="38" t="str">
        <f>IFERROR(VLOOKUP($E83,#REF!,5,0),"")</f>
        <v/>
      </c>
      <c r="O83" s="38" t="str">
        <f>IFERROR(VLOOKUP($E83,#REF!,6,0),"")</f>
        <v/>
      </c>
      <c r="P83" s="38" t="str">
        <f>IFERROR(VLOOKUP($E83,#REF!,7,0),"")</f>
        <v/>
      </c>
      <c r="Q83" s="126" t="e">
        <f t="shared" si="4"/>
        <v>#VALUE!</v>
      </c>
      <c r="R83" s="168" t="e">
        <f t="shared" si="5"/>
        <v>#VALUE!</v>
      </c>
    </row>
    <row r="84" spans="1:18" x14ac:dyDescent="0.3">
      <c r="A84" s="54" t="s">
        <v>215</v>
      </c>
      <c r="B84" s="54" t="s">
        <v>16</v>
      </c>
      <c r="C84" s="54" t="s">
        <v>17</v>
      </c>
      <c r="D84" s="60" t="s">
        <v>216</v>
      </c>
      <c r="E84" s="60" t="s">
        <v>217</v>
      </c>
      <c r="F84" s="75" t="s">
        <v>20</v>
      </c>
      <c r="G84" s="75">
        <v>1</v>
      </c>
      <c r="H84" s="56">
        <v>5.6</v>
      </c>
      <c r="I84" s="56">
        <v>5.6</v>
      </c>
      <c r="J84" s="55">
        <v>0.23</v>
      </c>
      <c r="K84" s="56">
        <v>1.288</v>
      </c>
      <c r="L84" s="57">
        <v>6.8879999999999999</v>
      </c>
      <c r="M84" s="38" t="str">
        <f>IFERROR(VLOOKUP($E84,#REF!,4,0),"")</f>
        <v/>
      </c>
      <c r="N84" s="38" t="str">
        <f>IFERROR(VLOOKUP($E84,#REF!,5,0),"")</f>
        <v/>
      </c>
      <c r="O84" s="38" t="str">
        <f>IFERROR(VLOOKUP($E84,#REF!,6,0),"")</f>
        <v/>
      </c>
      <c r="P84" s="38" t="str">
        <f>IFERROR(VLOOKUP($E84,#REF!,7,0),"")</f>
        <v/>
      </c>
      <c r="Q84" s="126" t="e">
        <f t="shared" si="4"/>
        <v>#VALUE!</v>
      </c>
      <c r="R84" s="168" t="e">
        <f t="shared" si="5"/>
        <v>#VALUE!</v>
      </c>
    </row>
    <row r="85" spans="1:18" x14ac:dyDescent="0.3">
      <c r="A85" s="54" t="s">
        <v>218</v>
      </c>
      <c r="B85" s="54" t="s">
        <v>16</v>
      </c>
      <c r="C85" s="54" t="s">
        <v>17</v>
      </c>
      <c r="D85" s="60" t="s">
        <v>216</v>
      </c>
      <c r="E85" s="60" t="s">
        <v>219</v>
      </c>
      <c r="F85" s="75" t="s">
        <v>20</v>
      </c>
      <c r="G85" s="75">
        <v>1</v>
      </c>
      <c r="H85" s="56">
        <v>5.6</v>
      </c>
      <c r="I85" s="56">
        <v>5.6</v>
      </c>
      <c r="J85" s="55">
        <v>0.23</v>
      </c>
      <c r="K85" s="56">
        <v>1.288</v>
      </c>
      <c r="L85" s="57">
        <v>6.8879999999999999</v>
      </c>
      <c r="M85" s="38" t="str">
        <f>IFERROR(VLOOKUP($E85,#REF!,4,0),"")</f>
        <v/>
      </c>
      <c r="N85" s="38" t="str">
        <f>IFERROR(VLOOKUP($E85,#REF!,5,0),"")</f>
        <v/>
      </c>
      <c r="O85" s="38" t="str">
        <f>IFERROR(VLOOKUP($E85,#REF!,6,0),"")</f>
        <v/>
      </c>
      <c r="P85" s="38" t="str">
        <f>IFERROR(VLOOKUP($E85,#REF!,7,0),"")</f>
        <v/>
      </c>
      <c r="Q85" s="126" t="e">
        <f t="shared" si="4"/>
        <v>#VALUE!</v>
      </c>
      <c r="R85" s="168" t="e">
        <f t="shared" si="5"/>
        <v>#VALUE!</v>
      </c>
    </row>
    <row r="86" spans="1:18" x14ac:dyDescent="0.3">
      <c r="A86" s="54" t="s">
        <v>220</v>
      </c>
      <c r="B86" s="54" t="s">
        <v>16</v>
      </c>
      <c r="C86" s="54" t="s">
        <v>17</v>
      </c>
      <c r="D86" s="60" t="s">
        <v>216</v>
      </c>
      <c r="E86" s="60" t="s">
        <v>221</v>
      </c>
      <c r="F86" s="75" t="s">
        <v>20</v>
      </c>
      <c r="G86" s="75">
        <v>1</v>
      </c>
      <c r="H86" s="56">
        <v>5.6</v>
      </c>
      <c r="I86" s="56">
        <v>5.6</v>
      </c>
      <c r="J86" s="55">
        <v>0.23</v>
      </c>
      <c r="K86" s="56">
        <v>1.288</v>
      </c>
      <c r="L86" s="57">
        <v>6.8879999999999999</v>
      </c>
      <c r="M86" s="38" t="str">
        <f>IFERROR(VLOOKUP($E86,#REF!,4,0),"")</f>
        <v/>
      </c>
      <c r="N86" s="38" t="str">
        <f>IFERROR(VLOOKUP($E86,#REF!,5,0),"")</f>
        <v/>
      </c>
      <c r="O86" s="38" t="str">
        <f>IFERROR(VLOOKUP($E86,#REF!,6,0),"")</f>
        <v/>
      </c>
      <c r="P86" s="38" t="str">
        <f>IFERROR(VLOOKUP($E86,#REF!,7,0),"")</f>
        <v/>
      </c>
      <c r="Q86" s="126" t="e">
        <f t="shared" si="4"/>
        <v>#VALUE!</v>
      </c>
      <c r="R86" s="168" t="e">
        <f t="shared" si="5"/>
        <v>#VALUE!</v>
      </c>
    </row>
    <row r="87" spans="1:18" x14ac:dyDescent="0.3">
      <c r="A87" s="131" t="s">
        <v>222</v>
      </c>
      <c r="B87" s="131" t="s">
        <v>16</v>
      </c>
      <c r="C87" s="131" t="s">
        <v>17</v>
      </c>
      <c r="D87" s="132" t="s">
        <v>216</v>
      </c>
      <c r="E87" s="132" t="s">
        <v>223</v>
      </c>
      <c r="F87" s="133" t="s">
        <v>20</v>
      </c>
      <c r="G87" s="133">
        <v>0</v>
      </c>
      <c r="H87" s="134">
        <v>5.6</v>
      </c>
      <c r="I87" s="134">
        <v>0</v>
      </c>
      <c r="J87" s="135">
        <v>0.23</v>
      </c>
      <c r="K87" s="134">
        <v>0</v>
      </c>
      <c r="L87" s="136">
        <v>0</v>
      </c>
      <c r="M87" s="38" t="str">
        <f>IFERROR(VLOOKUP($E87,#REF!,4,0),"")</f>
        <v/>
      </c>
      <c r="N87" s="38" t="str">
        <f>IFERROR(VLOOKUP($E87,#REF!,5,0),"")</f>
        <v/>
      </c>
      <c r="O87" s="38" t="str">
        <f>IFERROR(VLOOKUP($E87,#REF!,6,0),"")</f>
        <v/>
      </c>
      <c r="P87" s="38" t="str">
        <f>IFERROR(VLOOKUP($E87,#REF!,7,0),"")</f>
        <v/>
      </c>
      <c r="Q87" s="126" t="e">
        <f t="shared" si="4"/>
        <v>#VALUE!</v>
      </c>
      <c r="R87" s="168" t="e">
        <f t="shared" si="5"/>
        <v>#VALUE!</v>
      </c>
    </row>
    <row r="88" spans="1:18" x14ac:dyDescent="0.3">
      <c r="A88" s="54" t="s">
        <v>224</v>
      </c>
      <c r="B88" s="54" t="s">
        <v>16</v>
      </c>
      <c r="C88" s="54" t="s">
        <v>17</v>
      </c>
      <c r="D88" s="60" t="s">
        <v>216</v>
      </c>
      <c r="E88" s="60" t="s">
        <v>225</v>
      </c>
      <c r="F88" s="75" t="s">
        <v>20</v>
      </c>
      <c r="G88" s="75">
        <v>1</v>
      </c>
      <c r="H88" s="56">
        <v>5.6</v>
      </c>
      <c r="I88" s="56">
        <v>5.6</v>
      </c>
      <c r="J88" s="55">
        <v>0.23</v>
      </c>
      <c r="K88" s="56">
        <v>1.288</v>
      </c>
      <c r="L88" s="57">
        <v>6.8879999999999999</v>
      </c>
      <c r="M88" s="38" t="str">
        <f>IFERROR(VLOOKUP($E88,#REF!,4,0),"")</f>
        <v/>
      </c>
      <c r="N88" s="38" t="str">
        <f>IFERROR(VLOOKUP($E88,#REF!,5,0),"")</f>
        <v/>
      </c>
      <c r="O88" s="38" t="str">
        <f>IFERROR(VLOOKUP($E88,#REF!,6,0),"")</f>
        <v/>
      </c>
      <c r="P88" s="38" t="str">
        <f>IFERROR(VLOOKUP($E88,#REF!,7,0),"")</f>
        <v/>
      </c>
      <c r="Q88" s="126" t="e">
        <f t="shared" si="4"/>
        <v>#VALUE!</v>
      </c>
      <c r="R88" s="168" t="e">
        <f t="shared" si="5"/>
        <v>#VALUE!</v>
      </c>
    </row>
    <row r="89" spans="1:18" x14ac:dyDescent="0.3">
      <c r="A89" s="131" t="s">
        <v>226</v>
      </c>
      <c r="B89" s="131" t="s">
        <v>16</v>
      </c>
      <c r="C89" s="131" t="s">
        <v>17</v>
      </c>
      <c r="D89" s="132" t="s">
        <v>216</v>
      </c>
      <c r="E89" s="132" t="s">
        <v>227</v>
      </c>
      <c r="F89" s="133" t="s">
        <v>20</v>
      </c>
      <c r="G89" s="133">
        <v>0</v>
      </c>
      <c r="H89" s="134">
        <v>5.6</v>
      </c>
      <c r="I89" s="134">
        <v>0</v>
      </c>
      <c r="J89" s="135">
        <v>0.23</v>
      </c>
      <c r="K89" s="134">
        <v>0</v>
      </c>
      <c r="L89" s="136">
        <v>0</v>
      </c>
      <c r="M89" s="38" t="str">
        <f>IFERROR(VLOOKUP($E89,#REF!,4,0),"")</f>
        <v/>
      </c>
      <c r="N89" s="38" t="str">
        <f>IFERROR(VLOOKUP($E89,#REF!,5,0),"")</f>
        <v/>
      </c>
      <c r="O89" s="38" t="str">
        <f>IFERROR(VLOOKUP($E89,#REF!,6,0),"")</f>
        <v/>
      </c>
      <c r="P89" s="38" t="str">
        <f>IFERROR(VLOOKUP($E89,#REF!,7,0),"")</f>
        <v/>
      </c>
      <c r="Q89" s="126" t="e">
        <f t="shared" si="4"/>
        <v>#VALUE!</v>
      </c>
      <c r="R89" s="168" t="e">
        <f t="shared" si="5"/>
        <v>#VALUE!</v>
      </c>
    </row>
    <row r="90" spans="1:18" x14ac:dyDescent="0.3">
      <c r="A90" s="131" t="s">
        <v>228</v>
      </c>
      <c r="B90" s="131" t="s">
        <v>16</v>
      </c>
      <c r="C90" s="131" t="s">
        <v>17</v>
      </c>
      <c r="D90" s="132" t="s">
        <v>216</v>
      </c>
      <c r="E90" s="132" t="s">
        <v>229</v>
      </c>
      <c r="F90" s="133" t="s">
        <v>20</v>
      </c>
      <c r="G90" s="133">
        <v>0</v>
      </c>
      <c r="H90" s="134">
        <v>5.6</v>
      </c>
      <c r="I90" s="134">
        <v>0</v>
      </c>
      <c r="J90" s="135">
        <v>0.23</v>
      </c>
      <c r="K90" s="134">
        <v>0</v>
      </c>
      <c r="L90" s="136">
        <v>0</v>
      </c>
      <c r="M90" s="38" t="str">
        <f>IFERROR(VLOOKUP($E90,#REF!,4,0),"")</f>
        <v/>
      </c>
      <c r="N90" s="38" t="str">
        <f>IFERROR(VLOOKUP($E90,#REF!,5,0),"")</f>
        <v/>
      </c>
      <c r="O90" s="38" t="str">
        <f>IFERROR(VLOOKUP($E90,#REF!,6,0),"")</f>
        <v/>
      </c>
      <c r="P90" s="38" t="str">
        <f>IFERROR(VLOOKUP($E90,#REF!,7,0),"")</f>
        <v/>
      </c>
      <c r="Q90" s="126" t="e">
        <f t="shared" si="4"/>
        <v>#VALUE!</v>
      </c>
      <c r="R90" s="168" t="e">
        <f t="shared" si="5"/>
        <v>#VALUE!</v>
      </c>
    </row>
    <row r="91" spans="1:18" x14ac:dyDescent="0.3">
      <c r="A91" s="131" t="s">
        <v>230</v>
      </c>
      <c r="B91" s="131" t="s">
        <v>16</v>
      </c>
      <c r="C91" s="131" t="s">
        <v>17</v>
      </c>
      <c r="D91" s="132" t="s">
        <v>216</v>
      </c>
      <c r="E91" s="132" t="s">
        <v>231</v>
      </c>
      <c r="F91" s="133" t="s">
        <v>20</v>
      </c>
      <c r="G91" s="133">
        <v>0</v>
      </c>
      <c r="H91" s="134">
        <v>5.6</v>
      </c>
      <c r="I91" s="134">
        <v>0</v>
      </c>
      <c r="J91" s="135">
        <v>0.23</v>
      </c>
      <c r="K91" s="134">
        <v>0</v>
      </c>
      <c r="L91" s="136">
        <v>0</v>
      </c>
      <c r="M91" s="38" t="str">
        <f>IFERROR(VLOOKUP($E91,#REF!,4,0),"")</f>
        <v/>
      </c>
      <c r="N91" s="38" t="str">
        <f>IFERROR(VLOOKUP($E91,#REF!,5,0),"")</f>
        <v/>
      </c>
      <c r="O91" s="38" t="str">
        <f>IFERROR(VLOOKUP($E91,#REF!,6,0),"")</f>
        <v/>
      </c>
      <c r="P91" s="38" t="str">
        <f>IFERROR(VLOOKUP($E91,#REF!,7,0),"")</f>
        <v/>
      </c>
      <c r="Q91" s="126" t="e">
        <f t="shared" si="4"/>
        <v>#VALUE!</v>
      </c>
      <c r="R91" s="168" t="e">
        <f t="shared" si="5"/>
        <v>#VALUE!</v>
      </c>
    </row>
    <row r="92" spans="1:18" x14ac:dyDescent="0.3">
      <c r="A92" s="131" t="s">
        <v>232</v>
      </c>
      <c r="B92" s="131" t="s">
        <v>16</v>
      </c>
      <c r="C92" s="131" t="s">
        <v>17</v>
      </c>
      <c r="D92" s="132" t="s">
        <v>216</v>
      </c>
      <c r="E92" s="132" t="s">
        <v>233</v>
      </c>
      <c r="F92" s="133" t="s">
        <v>20</v>
      </c>
      <c r="G92" s="133">
        <v>0</v>
      </c>
      <c r="H92" s="134">
        <v>5.6</v>
      </c>
      <c r="I92" s="134">
        <v>0</v>
      </c>
      <c r="J92" s="135">
        <v>0.23</v>
      </c>
      <c r="K92" s="134">
        <v>0</v>
      </c>
      <c r="L92" s="136">
        <v>0</v>
      </c>
      <c r="M92" s="38" t="str">
        <f>IFERROR(VLOOKUP($E92,#REF!,4,0),"")</f>
        <v/>
      </c>
      <c r="N92" s="38" t="str">
        <f>IFERROR(VLOOKUP($E92,#REF!,5,0),"")</f>
        <v/>
      </c>
      <c r="O92" s="38" t="str">
        <f>IFERROR(VLOOKUP($E92,#REF!,6,0),"")</f>
        <v/>
      </c>
      <c r="P92" s="38" t="str">
        <f>IFERROR(VLOOKUP($E92,#REF!,7,0),"")</f>
        <v/>
      </c>
      <c r="Q92" s="126" t="e">
        <f t="shared" si="4"/>
        <v>#VALUE!</v>
      </c>
      <c r="R92" s="168" t="e">
        <f t="shared" si="5"/>
        <v>#VALUE!</v>
      </c>
    </row>
    <row r="93" spans="1:18" x14ac:dyDescent="0.3">
      <c r="A93" s="131" t="s">
        <v>234</v>
      </c>
      <c r="B93" s="131" t="s">
        <v>16</v>
      </c>
      <c r="C93" s="131" t="s">
        <v>17</v>
      </c>
      <c r="D93" s="132" t="s">
        <v>216</v>
      </c>
      <c r="E93" s="132" t="s">
        <v>235</v>
      </c>
      <c r="F93" s="133" t="s">
        <v>20</v>
      </c>
      <c r="G93" s="133">
        <v>0</v>
      </c>
      <c r="H93" s="134">
        <v>5.6</v>
      </c>
      <c r="I93" s="134">
        <v>0</v>
      </c>
      <c r="J93" s="135">
        <v>0.23</v>
      </c>
      <c r="K93" s="134">
        <v>0</v>
      </c>
      <c r="L93" s="136">
        <v>0</v>
      </c>
      <c r="M93" s="38" t="str">
        <f>IFERROR(VLOOKUP($E93,#REF!,4,0),"")</f>
        <v/>
      </c>
      <c r="N93" s="38" t="str">
        <f>IFERROR(VLOOKUP($E93,#REF!,5,0),"")</f>
        <v/>
      </c>
      <c r="O93" s="38" t="str">
        <f>IFERROR(VLOOKUP($E93,#REF!,6,0),"")</f>
        <v/>
      </c>
      <c r="P93" s="38" t="str">
        <f>IFERROR(VLOOKUP($E93,#REF!,7,0),"")</f>
        <v/>
      </c>
      <c r="Q93" s="126" t="e">
        <f t="shared" si="4"/>
        <v>#VALUE!</v>
      </c>
      <c r="R93" s="168" t="e">
        <f t="shared" si="5"/>
        <v>#VALUE!</v>
      </c>
    </row>
    <row r="94" spans="1:18" x14ac:dyDescent="0.3">
      <c r="A94" s="131" t="s">
        <v>236</v>
      </c>
      <c r="B94" s="131" t="s">
        <v>16</v>
      </c>
      <c r="C94" s="131" t="s">
        <v>17</v>
      </c>
      <c r="D94" s="132" t="s">
        <v>237</v>
      </c>
      <c r="E94" s="132" t="s">
        <v>238</v>
      </c>
      <c r="F94" s="133" t="s">
        <v>69</v>
      </c>
      <c r="G94" s="133">
        <v>0</v>
      </c>
      <c r="H94" s="134">
        <v>5.6</v>
      </c>
      <c r="I94" s="134">
        <v>0</v>
      </c>
      <c r="J94" s="135">
        <v>0.23</v>
      </c>
      <c r="K94" s="134">
        <v>0</v>
      </c>
      <c r="L94" s="136">
        <v>0</v>
      </c>
      <c r="M94" s="38" t="str">
        <f>IFERROR(VLOOKUP($E94,#REF!,4,0),"")</f>
        <v/>
      </c>
      <c r="N94" s="38" t="str">
        <f>IFERROR(VLOOKUP($E94,#REF!,5,0),"")</f>
        <v/>
      </c>
      <c r="O94" s="38" t="str">
        <f>IFERROR(VLOOKUP($E94,#REF!,6,0),"")</f>
        <v/>
      </c>
      <c r="P94" s="38" t="str">
        <f>IFERROR(VLOOKUP($E94,#REF!,7,0),"")</f>
        <v/>
      </c>
      <c r="Q94" s="126" t="e">
        <f t="shared" si="4"/>
        <v>#VALUE!</v>
      </c>
      <c r="R94" s="168" t="e">
        <f t="shared" si="5"/>
        <v>#VALUE!</v>
      </c>
    </row>
    <row r="95" spans="1:18" x14ac:dyDescent="0.3">
      <c r="A95" s="54" t="s">
        <v>239</v>
      </c>
      <c r="B95" s="54" t="s">
        <v>16</v>
      </c>
      <c r="C95" s="54" t="s">
        <v>17</v>
      </c>
      <c r="D95" s="60" t="s">
        <v>240</v>
      </c>
      <c r="E95" s="60" t="s">
        <v>241</v>
      </c>
      <c r="F95" s="75" t="s">
        <v>20</v>
      </c>
      <c r="G95" s="75">
        <v>10</v>
      </c>
      <c r="H95" s="56">
        <v>6</v>
      </c>
      <c r="I95" s="56">
        <v>60</v>
      </c>
      <c r="J95" s="55">
        <v>0.23</v>
      </c>
      <c r="K95" s="56">
        <v>13.8</v>
      </c>
      <c r="L95" s="57">
        <v>73.8</v>
      </c>
      <c r="M95" s="38" t="str">
        <f>IFERROR(VLOOKUP($E95,#REF!,4,0),"")</f>
        <v/>
      </c>
      <c r="N95" s="38" t="str">
        <f>IFERROR(VLOOKUP($E95,#REF!,5,0),"")</f>
        <v/>
      </c>
      <c r="O95" s="38" t="str">
        <f>IFERROR(VLOOKUP($E95,#REF!,6,0),"")</f>
        <v/>
      </c>
      <c r="P95" s="38" t="str">
        <f>IFERROR(VLOOKUP($E95,#REF!,7,0),"")</f>
        <v/>
      </c>
      <c r="Q95" s="126" t="e">
        <f t="shared" si="4"/>
        <v>#VALUE!</v>
      </c>
      <c r="R95" s="168" t="e">
        <f t="shared" si="5"/>
        <v>#VALUE!</v>
      </c>
    </row>
    <row r="96" spans="1:18" x14ac:dyDescent="0.3">
      <c r="A96" s="54" t="s">
        <v>242</v>
      </c>
      <c r="B96" s="54" t="s">
        <v>16</v>
      </c>
      <c r="C96" s="54" t="s">
        <v>17</v>
      </c>
      <c r="D96" s="60" t="s">
        <v>240</v>
      </c>
      <c r="E96" s="60" t="s">
        <v>243</v>
      </c>
      <c r="F96" s="75" t="s">
        <v>20</v>
      </c>
      <c r="G96" s="75">
        <v>10</v>
      </c>
      <c r="H96" s="56">
        <v>12</v>
      </c>
      <c r="I96" s="56">
        <v>120</v>
      </c>
      <c r="J96" s="55">
        <v>0.23</v>
      </c>
      <c r="K96" s="56">
        <v>27.6</v>
      </c>
      <c r="L96" s="57">
        <v>147.6</v>
      </c>
      <c r="M96" s="38" t="str">
        <f>IFERROR(VLOOKUP($E96,#REF!,4,0),"")</f>
        <v/>
      </c>
      <c r="N96" s="38" t="str">
        <f>IFERROR(VLOOKUP($E96,#REF!,5,0),"")</f>
        <v/>
      </c>
      <c r="O96" s="38" t="str">
        <f>IFERROR(VLOOKUP($E96,#REF!,6,0),"")</f>
        <v/>
      </c>
      <c r="P96" s="38" t="str">
        <f>IFERROR(VLOOKUP($E96,#REF!,7,0),"")</f>
        <v/>
      </c>
      <c r="Q96" s="126" t="e">
        <f t="shared" si="4"/>
        <v>#VALUE!</v>
      </c>
      <c r="R96" s="168" t="e">
        <f t="shared" si="5"/>
        <v>#VALUE!</v>
      </c>
    </row>
    <row r="97" spans="1:19" x14ac:dyDescent="0.3">
      <c r="A97" s="54" t="s">
        <v>244</v>
      </c>
      <c r="B97" s="54" t="s">
        <v>16</v>
      </c>
      <c r="C97" s="54" t="s">
        <v>17</v>
      </c>
      <c r="D97" s="60" t="s">
        <v>245</v>
      </c>
      <c r="E97" s="60" t="s">
        <v>246</v>
      </c>
      <c r="F97" s="75" t="s">
        <v>20</v>
      </c>
      <c r="G97" s="75">
        <v>1</v>
      </c>
      <c r="H97" s="56">
        <v>2.4</v>
      </c>
      <c r="I97" s="56">
        <v>2.4</v>
      </c>
      <c r="J97" s="55">
        <v>0.23</v>
      </c>
      <c r="K97" s="56">
        <v>0.55200000000000005</v>
      </c>
      <c r="L97" s="57">
        <v>2.952</v>
      </c>
      <c r="M97" s="38" t="str">
        <f>IFERROR(VLOOKUP($E97,#REF!,4,0),"")</f>
        <v/>
      </c>
      <c r="N97" s="38" t="str">
        <f>IFERROR(VLOOKUP($E97,#REF!,5,0),"")</f>
        <v/>
      </c>
      <c r="O97" s="38" t="str">
        <f>IFERROR(VLOOKUP($E97,#REF!,6,0),"")</f>
        <v/>
      </c>
      <c r="P97" s="38" t="str">
        <f>IFERROR(VLOOKUP($E97,#REF!,7,0),"")</f>
        <v/>
      </c>
      <c r="Q97" s="126" t="e">
        <f t="shared" si="4"/>
        <v>#VALUE!</v>
      </c>
      <c r="R97" s="168" t="e">
        <f t="shared" si="5"/>
        <v>#VALUE!</v>
      </c>
    </row>
    <row r="98" spans="1:19" x14ac:dyDescent="0.3">
      <c r="A98" s="54" t="s">
        <v>247</v>
      </c>
      <c r="B98" s="54" t="s">
        <v>16</v>
      </c>
      <c r="C98" s="54" t="s">
        <v>17</v>
      </c>
      <c r="D98" s="60" t="s">
        <v>245</v>
      </c>
      <c r="E98" s="60" t="s">
        <v>248</v>
      </c>
      <c r="F98" s="75" t="s">
        <v>20</v>
      </c>
      <c r="G98" s="75">
        <v>1</v>
      </c>
      <c r="H98" s="56">
        <v>2.4</v>
      </c>
      <c r="I98" s="56">
        <v>2.4</v>
      </c>
      <c r="J98" s="55">
        <v>0.23</v>
      </c>
      <c r="K98" s="56">
        <v>0.55200000000000005</v>
      </c>
      <c r="L98" s="57">
        <v>2.952</v>
      </c>
      <c r="M98" s="38" t="str">
        <f>IFERROR(VLOOKUP($E98,#REF!,4,0),"")</f>
        <v/>
      </c>
      <c r="N98" s="38" t="str">
        <f>IFERROR(VLOOKUP($E98,#REF!,5,0),"")</f>
        <v/>
      </c>
      <c r="O98" s="38" t="str">
        <f>IFERROR(VLOOKUP($E98,#REF!,6,0),"")</f>
        <v/>
      </c>
      <c r="P98" s="38" t="str">
        <f>IFERROR(VLOOKUP($E98,#REF!,7,0),"")</f>
        <v/>
      </c>
      <c r="Q98" s="126" t="e">
        <f t="shared" si="4"/>
        <v>#VALUE!</v>
      </c>
      <c r="R98" s="168" t="e">
        <f t="shared" si="5"/>
        <v>#VALUE!</v>
      </c>
    </row>
    <row r="99" spans="1:19" x14ac:dyDescent="0.3">
      <c r="A99" s="54" t="s">
        <v>249</v>
      </c>
      <c r="B99" s="54" t="s">
        <v>16</v>
      </c>
      <c r="C99" s="54" t="s">
        <v>17</v>
      </c>
      <c r="D99" s="60" t="s">
        <v>245</v>
      </c>
      <c r="E99" s="60" t="s">
        <v>250</v>
      </c>
      <c r="F99" s="75" t="s">
        <v>20</v>
      </c>
      <c r="G99" s="75">
        <v>1</v>
      </c>
      <c r="H99" s="56">
        <v>2.4</v>
      </c>
      <c r="I99" s="56">
        <v>2.4</v>
      </c>
      <c r="J99" s="55">
        <v>0.23</v>
      </c>
      <c r="K99" s="56">
        <v>0.55200000000000005</v>
      </c>
      <c r="L99" s="57">
        <v>2.952</v>
      </c>
      <c r="M99" s="38" t="str">
        <f>IFERROR(VLOOKUP($E99,#REF!,4,0),"")</f>
        <v/>
      </c>
      <c r="N99" s="38" t="str">
        <f>IFERROR(VLOOKUP($E99,#REF!,5,0),"")</f>
        <v/>
      </c>
      <c r="O99" s="38" t="str">
        <f>IFERROR(VLOOKUP($E99,#REF!,6,0),"")</f>
        <v/>
      </c>
      <c r="P99" s="38" t="str">
        <f>IFERROR(VLOOKUP($E99,#REF!,7,0),"")</f>
        <v/>
      </c>
      <c r="Q99" s="126" t="e">
        <f t="shared" si="4"/>
        <v>#VALUE!</v>
      </c>
      <c r="R99" s="168" t="e">
        <f t="shared" si="5"/>
        <v>#VALUE!</v>
      </c>
    </row>
    <row r="100" spans="1:19" x14ac:dyDescent="0.3">
      <c r="A100" s="54" t="s">
        <v>251</v>
      </c>
      <c r="B100" s="54" t="s">
        <v>16</v>
      </c>
      <c r="C100" s="54" t="s">
        <v>17</v>
      </c>
      <c r="D100" s="60" t="s">
        <v>252</v>
      </c>
      <c r="E100" s="60" t="s">
        <v>253</v>
      </c>
      <c r="F100" s="75" t="s">
        <v>20</v>
      </c>
      <c r="G100" s="75">
        <v>1</v>
      </c>
      <c r="H100" s="56">
        <v>2.4</v>
      </c>
      <c r="I100" s="56">
        <v>2.4</v>
      </c>
      <c r="J100" s="55">
        <v>0.23</v>
      </c>
      <c r="K100" s="56">
        <v>0.55200000000000005</v>
      </c>
      <c r="L100" s="57">
        <v>2.952</v>
      </c>
      <c r="M100" s="38" t="str">
        <f>IFERROR(VLOOKUP($E100,#REF!,4,0),"")</f>
        <v/>
      </c>
      <c r="N100" s="38" t="str">
        <f>IFERROR(VLOOKUP($E100,#REF!,5,0),"")</f>
        <v/>
      </c>
      <c r="O100" s="38" t="str">
        <f>IFERROR(VLOOKUP($E100,#REF!,6,0),"")</f>
        <v/>
      </c>
      <c r="P100" s="38" t="str">
        <f>IFERROR(VLOOKUP($E100,#REF!,7,0),"")</f>
        <v/>
      </c>
      <c r="Q100" s="126" t="e">
        <f t="shared" si="4"/>
        <v>#VALUE!</v>
      </c>
      <c r="R100" s="168" t="e">
        <f t="shared" si="5"/>
        <v>#VALUE!</v>
      </c>
    </row>
    <row r="101" spans="1:19" x14ac:dyDescent="0.3">
      <c r="A101" s="131" t="s">
        <v>254</v>
      </c>
      <c r="B101" s="131" t="s">
        <v>16</v>
      </c>
      <c r="C101" s="131" t="s">
        <v>17</v>
      </c>
      <c r="D101" s="132" t="s">
        <v>252</v>
      </c>
      <c r="E101" s="132" t="s">
        <v>255</v>
      </c>
      <c r="F101" s="133" t="s">
        <v>20</v>
      </c>
      <c r="G101" s="133">
        <v>0</v>
      </c>
      <c r="H101" s="134">
        <v>2.4</v>
      </c>
      <c r="I101" s="134">
        <v>0</v>
      </c>
      <c r="J101" s="135">
        <v>0.23</v>
      </c>
      <c r="K101" s="134">
        <v>0</v>
      </c>
      <c r="L101" s="136">
        <v>0</v>
      </c>
      <c r="M101" s="38" t="str">
        <f>IFERROR(VLOOKUP($E101,#REF!,4,0),"")</f>
        <v/>
      </c>
      <c r="N101" s="38" t="str">
        <f>IFERROR(VLOOKUP($E101,#REF!,5,0),"")</f>
        <v/>
      </c>
      <c r="O101" s="38" t="str">
        <f>IFERROR(VLOOKUP($E101,#REF!,6,0),"")</f>
        <v/>
      </c>
      <c r="P101" s="38" t="str">
        <f>IFERROR(VLOOKUP($E101,#REF!,7,0),"")</f>
        <v/>
      </c>
      <c r="Q101" s="126" t="e">
        <f t="shared" si="4"/>
        <v>#VALUE!</v>
      </c>
      <c r="R101" s="168" t="e">
        <f t="shared" si="5"/>
        <v>#VALUE!</v>
      </c>
    </row>
    <row r="102" spans="1:19" x14ac:dyDescent="0.3">
      <c r="A102" s="54" t="s">
        <v>256</v>
      </c>
      <c r="B102" s="54" t="s">
        <v>16</v>
      </c>
      <c r="C102" s="54" t="s">
        <v>17</v>
      </c>
      <c r="D102" s="60" t="s">
        <v>257</v>
      </c>
      <c r="E102" s="60" t="s">
        <v>258</v>
      </c>
      <c r="F102" s="75" t="s">
        <v>20</v>
      </c>
      <c r="G102" s="75">
        <v>10</v>
      </c>
      <c r="H102" s="56">
        <v>1.5</v>
      </c>
      <c r="I102" s="56">
        <v>15</v>
      </c>
      <c r="J102" s="55">
        <v>0.23</v>
      </c>
      <c r="K102" s="56">
        <v>3.45</v>
      </c>
      <c r="L102" s="57">
        <v>18.45</v>
      </c>
      <c r="M102" s="38" t="str">
        <f>IFERROR(VLOOKUP($E102,#REF!,4,0),"")</f>
        <v/>
      </c>
      <c r="N102" s="38" t="str">
        <f>IFERROR(VLOOKUP($E102,#REF!,5,0),"")</f>
        <v/>
      </c>
      <c r="O102" s="38" t="str">
        <f>IFERROR(VLOOKUP($E102,#REF!,6,0),"")</f>
        <v/>
      </c>
      <c r="P102" s="38" t="str">
        <f>IFERROR(VLOOKUP($E102,#REF!,7,0),"")</f>
        <v/>
      </c>
      <c r="Q102" s="126" t="e">
        <f t="shared" si="4"/>
        <v>#VALUE!</v>
      </c>
      <c r="R102" s="168" t="e">
        <f t="shared" si="5"/>
        <v>#VALUE!</v>
      </c>
    </row>
    <row r="103" spans="1:19" x14ac:dyDescent="0.3">
      <c r="A103" s="54" t="s">
        <v>259</v>
      </c>
      <c r="B103" s="131" t="s">
        <v>16</v>
      </c>
      <c r="C103" s="131" t="s">
        <v>17</v>
      </c>
      <c r="D103" s="132" t="s">
        <v>260</v>
      </c>
      <c r="E103" s="132" t="s">
        <v>261</v>
      </c>
      <c r="F103" s="133" t="s">
        <v>20</v>
      </c>
      <c r="G103" s="133">
        <v>0</v>
      </c>
      <c r="H103" s="134">
        <v>3.2</v>
      </c>
      <c r="I103" s="134">
        <v>0</v>
      </c>
      <c r="J103" s="135">
        <v>0.23</v>
      </c>
      <c r="K103" s="134">
        <v>0</v>
      </c>
      <c r="L103" s="136">
        <v>0</v>
      </c>
      <c r="M103" s="38" t="str">
        <f>IFERROR(VLOOKUP($E103,#REF!,4,0),"")</f>
        <v/>
      </c>
      <c r="N103" s="38" t="str">
        <f>IFERROR(VLOOKUP($E103,#REF!,5,0),"")</f>
        <v/>
      </c>
      <c r="O103" s="38" t="str">
        <f>IFERROR(VLOOKUP($E103,#REF!,6,0),"")</f>
        <v/>
      </c>
      <c r="P103" s="38" t="str">
        <f>IFERROR(VLOOKUP($E103,#REF!,7,0),"")</f>
        <v/>
      </c>
      <c r="Q103" s="126" t="e">
        <f t="shared" si="4"/>
        <v>#VALUE!</v>
      </c>
      <c r="R103" s="168" t="e">
        <f t="shared" si="5"/>
        <v>#VALUE!</v>
      </c>
    </row>
    <row r="104" spans="1:19" x14ac:dyDescent="0.3">
      <c r="A104" s="72" t="s">
        <v>262</v>
      </c>
      <c r="B104" s="72" t="s">
        <v>16</v>
      </c>
      <c r="C104" s="72" t="s">
        <v>17</v>
      </c>
      <c r="D104" s="163" t="s">
        <v>260</v>
      </c>
      <c r="E104" s="163" t="s">
        <v>263</v>
      </c>
      <c r="F104" s="177" t="s">
        <v>20</v>
      </c>
      <c r="G104" s="177">
        <v>0</v>
      </c>
      <c r="H104" s="178">
        <v>3.2</v>
      </c>
      <c r="I104" s="178">
        <v>0</v>
      </c>
      <c r="J104" s="164">
        <v>0.23</v>
      </c>
      <c r="K104" s="178">
        <v>0</v>
      </c>
      <c r="L104" s="179">
        <v>0</v>
      </c>
      <c r="M104" s="180" t="str">
        <f>IFERROR(VLOOKUP($E104,#REF!,4,0),"")</f>
        <v/>
      </c>
      <c r="N104" s="180" t="str">
        <f>IFERROR(VLOOKUP($E104,#REF!,5,0),"")</f>
        <v/>
      </c>
      <c r="O104" s="180" t="str">
        <f>IFERROR(VLOOKUP($E104,#REF!,6,0),"")</f>
        <v/>
      </c>
      <c r="P104" s="180" t="str">
        <f>IFERROR(VLOOKUP($E104,#REF!,7,0),"")</f>
        <v/>
      </c>
      <c r="Q104" s="165"/>
      <c r="R104" s="174"/>
    </row>
    <row r="105" spans="1:19" x14ac:dyDescent="0.3">
      <c r="A105" s="54" t="s">
        <v>264</v>
      </c>
      <c r="B105" s="131" t="s">
        <v>16</v>
      </c>
      <c r="C105" s="131" t="s">
        <v>17</v>
      </c>
      <c r="D105" s="132" t="s">
        <v>265</v>
      </c>
      <c r="E105" s="132" t="s">
        <v>266</v>
      </c>
      <c r="F105" s="133" t="s">
        <v>69</v>
      </c>
      <c r="G105" s="133">
        <v>0</v>
      </c>
      <c r="H105" s="134">
        <v>14</v>
      </c>
      <c r="I105" s="134">
        <v>0</v>
      </c>
      <c r="J105" s="135">
        <v>0.23</v>
      </c>
      <c r="K105" s="134">
        <v>0</v>
      </c>
      <c r="L105" s="136">
        <v>0</v>
      </c>
      <c r="M105" s="38" t="str">
        <f>IFERROR(VLOOKUP($E105,#REF!,4,0),"")</f>
        <v/>
      </c>
      <c r="N105" s="38" t="str">
        <f>IFERROR(VLOOKUP($E105,#REF!,5,0),"")</f>
        <v/>
      </c>
      <c r="O105" s="38" t="str">
        <f>IFERROR(VLOOKUP($E105,#REF!,6,0),"")</f>
        <v/>
      </c>
      <c r="P105" s="38" t="str">
        <f>IFERROR(VLOOKUP($E105,#REF!,7,0),"")</f>
        <v/>
      </c>
      <c r="Q105" s="126" t="e">
        <f t="shared" ref="Q105:Q120" si="6">P105*G105</f>
        <v>#VALUE!</v>
      </c>
      <c r="R105" s="168" t="e">
        <f t="shared" ref="R105:R128" si="7">Q105-L105</f>
        <v>#VALUE!</v>
      </c>
    </row>
    <row r="106" spans="1:19" x14ac:dyDescent="0.3">
      <c r="A106" s="54" t="s">
        <v>267</v>
      </c>
      <c r="B106" s="54" t="s">
        <v>16</v>
      </c>
      <c r="C106" s="54" t="s">
        <v>17</v>
      </c>
      <c r="D106" s="62" t="s">
        <v>268</v>
      </c>
      <c r="E106" s="97" t="s">
        <v>269</v>
      </c>
      <c r="F106" s="70" t="s">
        <v>20</v>
      </c>
      <c r="G106" s="54">
        <v>3</v>
      </c>
      <c r="H106" s="58">
        <v>29.59</v>
      </c>
      <c r="I106" s="78">
        <v>88.78</v>
      </c>
      <c r="J106" s="55">
        <v>0.23</v>
      </c>
      <c r="K106" s="56">
        <v>20.420000000000002</v>
      </c>
      <c r="L106" s="57">
        <v>109.2</v>
      </c>
      <c r="M106" s="38" t="str">
        <f>IFERROR(VLOOKUP($E106,#REF!,4,0),"")</f>
        <v/>
      </c>
      <c r="N106" s="38" t="str">
        <f>IFERROR(VLOOKUP($E106,#REF!,5,0),"")</f>
        <v/>
      </c>
      <c r="O106" s="38" t="str">
        <f>IFERROR(VLOOKUP($E106,#REF!,6,0),"")</f>
        <v/>
      </c>
      <c r="P106" s="38" t="str">
        <f>IFERROR(VLOOKUP($E106,#REF!,7,0),"")</f>
        <v/>
      </c>
      <c r="Q106" s="126" t="e">
        <f t="shared" si="6"/>
        <v>#VALUE!</v>
      </c>
      <c r="R106" s="168" t="e">
        <f t="shared" si="7"/>
        <v>#VALUE!</v>
      </c>
    </row>
    <row r="107" spans="1:19" x14ac:dyDescent="0.3">
      <c r="A107" s="54" t="s">
        <v>270</v>
      </c>
      <c r="B107" s="54" t="s">
        <v>16</v>
      </c>
      <c r="C107" s="54" t="s">
        <v>17</v>
      </c>
      <c r="D107" s="62" t="s">
        <v>271</v>
      </c>
      <c r="E107" s="97" t="s">
        <v>272</v>
      </c>
      <c r="F107" s="70" t="s">
        <v>20</v>
      </c>
      <c r="G107" s="54">
        <v>3</v>
      </c>
      <c r="H107" s="58">
        <v>4.37</v>
      </c>
      <c r="I107" s="78">
        <v>13.1</v>
      </c>
      <c r="J107" s="55">
        <v>0.23</v>
      </c>
      <c r="K107" s="56">
        <v>3.01</v>
      </c>
      <c r="L107" s="57">
        <v>16.11</v>
      </c>
      <c r="M107" s="38" t="str">
        <f>IFERROR(VLOOKUP($E107,#REF!,4,0),"")</f>
        <v/>
      </c>
      <c r="N107" s="38" t="str">
        <f>IFERROR(VLOOKUP($E107,#REF!,5,0),"")</f>
        <v/>
      </c>
      <c r="O107" s="38" t="str">
        <f>IFERROR(VLOOKUP($E107,#REF!,6,0),"")</f>
        <v/>
      </c>
      <c r="P107" s="38" t="str">
        <f>IFERROR(VLOOKUP($E107,#REF!,7,0),"")</f>
        <v/>
      </c>
      <c r="Q107" s="126" t="e">
        <f t="shared" si="6"/>
        <v>#VALUE!</v>
      </c>
      <c r="R107" s="168" t="e">
        <f t="shared" si="7"/>
        <v>#VALUE!</v>
      </c>
    </row>
    <row r="108" spans="1:19" x14ac:dyDescent="0.3">
      <c r="A108" s="9" t="s">
        <v>273</v>
      </c>
      <c r="B108" s="54" t="s">
        <v>16</v>
      </c>
      <c r="C108" s="54" t="s">
        <v>17</v>
      </c>
      <c r="D108" s="62" t="s">
        <v>274</v>
      </c>
      <c r="E108" s="194" t="s">
        <v>275</v>
      </c>
      <c r="F108" s="70" t="s">
        <v>20</v>
      </c>
      <c r="G108" s="54">
        <v>1</v>
      </c>
      <c r="H108" s="58">
        <v>18.690000000000001</v>
      </c>
      <c r="I108" s="78">
        <v>18.690000000000001</v>
      </c>
      <c r="J108" s="55">
        <v>0.23</v>
      </c>
      <c r="K108" s="56">
        <v>4.3</v>
      </c>
      <c r="L108" s="57">
        <v>22.99</v>
      </c>
      <c r="M108" s="38">
        <v>12.42</v>
      </c>
      <c r="N108" s="38">
        <v>18.25</v>
      </c>
      <c r="O108" s="38">
        <v>20.41</v>
      </c>
      <c r="P108" s="38">
        <f t="shared" ref="P108:P109" si="8">(M108+N108+O108)/3</f>
        <v>17.026666666666667</v>
      </c>
      <c r="Q108" s="126">
        <f t="shared" si="6"/>
        <v>17.026666666666667</v>
      </c>
      <c r="R108" s="168">
        <f t="shared" si="7"/>
        <v>-5.9633333333333312</v>
      </c>
      <c r="S108" s="293"/>
    </row>
    <row r="109" spans="1:19" x14ac:dyDescent="0.3">
      <c r="A109" s="9" t="s">
        <v>276</v>
      </c>
      <c r="B109" s="54" t="s">
        <v>16</v>
      </c>
      <c r="C109" s="54" t="s">
        <v>17</v>
      </c>
      <c r="D109" s="62" t="s">
        <v>274</v>
      </c>
      <c r="E109" s="194" t="s">
        <v>277</v>
      </c>
      <c r="F109" s="70" t="s">
        <v>20</v>
      </c>
      <c r="G109" s="54">
        <v>1</v>
      </c>
      <c r="H109" s="58">
        <v>8.68</v>
      </c>
      <c r="I109" s="78">
        <v>8.68</v>
      </c>
      <c r="J109" s="55">
        <v>0.23</v>
      </c>
      <c r="K109" s="56">
        <v>2</v>
      </c>
      <c r="L109" s="57">
        <v>10.68</v>
      </c>
      <c r="M109" s="38">
        <v>12.42</v>
      </c>
      <c r="N109" s="38">
        <v>18.25</v>
      </c>
      <c r="O109" s="38">
        <v>20.41</v>
      </c>
      <c r="P109" s="38">
        <f t="shared" si="8"/>
        <v>17.026666666666667</v>
      </c>
      <c r="Q109" s="126">
        <f t="shared" si="6"/>
        <v>17.026666666666667</v>
      </c>
      <c r="R109" s="168">
        <f t="shared" si="7"/>
        <v>6.3466666666666676</v>
      </c>
      <c r="S109" s="293"/>
    </row>
    <row r="110" spans="1:19" x14ac:dyDescent="0.3">
      <c r="A110" s="9" t="s">
        <v>278</v>
      </c>
      <c r="B110" s="54" t="s">
        <v>16</v>
      </c>
      <c r="C110" s="54" t="s">
        <v>17</v>
      </c>
      <c r="D110" s="62" t="s">
        <v>279</v>
      </c>
      <c r="E110" s="31" t="s">
        <v>280</v>
      </c>
      <c r="F110" s="70" t="s">
        <v>20</v>
      </c>
      <c r="G110" s="54">
        <v>4</v>
      </c>
      <c r="H110" s="78">
        <v>65.03</v>
      </c>
      <c r="I110" s="78">
        <v>260.13</v>
      </c>
      <c r="J110" s="55">
        <v>0.23</v>
      </c>
      <c r="K110" s="56">
        <v>59.83</v>
      </c>
      <c r="L110" s="57">
        <v>319.95999999999998</v>
      </c>
      <c r="M110" s="5" t="str">
        <f>IFERROR(VLOOKUP($E110,#REF!,4,0),"")</f>
        <v/>
      </c>
      <c r="N110" s="5" t="str">
        <f>IFERROR(VLOOKUP($E110,#REF!,5,0),"")</f>
        <v/>
      </c>
      <c r="O110" s="5" t="str">
        <f>IFERROR(VLOOKUP($E110,#REF!,6,0),"")</f>
        <v/>
      </c>
      <c r="P110" s="5" t="str">
        <f>IFERROR(VLOOKUP($E110,#REF!,7,0),"")</f>
        <v/>
      </c>
      <c r="Q110" s="126" t="e">
        <f t="shared" si="6"/>
        <v>#VALUE!</v>
      </c>
      <c r="R110" s="168" t="e">
        <f t="shared" si="7"/>
        <v>#VALUE!</v>
      </c>
    </row>
    <row r="111" spans="1:19" x14ac:dyDescent="0.3">
      <c r="A111" s="29" t="s">
        <v>281</v>
      </c>
      <c r="B111" s="54" t="s">
        <v>16</v>
      </c>
      <c r="C111" s="54" t="s">
        <v>17</v>
      </c>
      <c r="D111" s="62" t="s">
        <v>282</v>
      </c>
      <c r="E111" s="11" t="s">
        <v>283</v>
      </c>
      <c r="F111" s="70" t="s">
        <v>20</v>
      </c>
      <c r="G111" s="54">
        <v>1</v>
      </c>
      <c r="H111" s="58">
        <v>52.76</v>
      </c>
      <c r="I111" s="78">
        <v>52.76</v>
      </c>
      <c r="J111" s="55">
        <v>0.23</v>
      </c>
      <c r="K111" s="56">
        <v>12.14</v>
      </c>
      <c r="L111" s="57">
        <v>64.900000000000006</v>
      </c>
      <c r="M111" s="5" t="str">
        <f>IFERROR(VLOOKUP($E111,#REF!,4,0),"")</f>
        <v/>
      </c>
      <c r="N111" s="5" t="str">
        <f>IFERROR(VLOOKUP($E111,#REF!,5,0),"")</f>
        <v/>
      </c>
      <c r="O111" s="5" t="str">
        <f>IFERROR(VLOOKUP($E111,#REF!,6,0),"")</f>
        <v/>
      </c>
      <c r="P111" s="5" t="str">
        <f>IFERROR(VLOOKUP($E111,#REF!,7,0),"")</f>
        <v/>
      </c>
      <c r="Q111" s="126" t="e">
        <f t="shared" si="6"/>
        <v>#VALUE!</v>
      </c>
      <c r="R111" s="168" t="e">
        <f t="shared" si="7"/>
        <v>#VALUE!</v>
      </c>
    </row>
    <row r="112" spans="1:19" x14ac:dyDescent="0.3">
      <c r="A112" s="29" t="s">
        <v>284</v>
      </c>
      <c r="B112" s="54" t="s">
        <v>16</v>
      </c>
      <c r="C112" s="54" t="s">
        <v>17</v>
      </c>
      <c r="D112" s="79" t="s">
        <v>285</v>
      </c>
      <c r="E112" s="11" t="s">
        <v>283</v>
      </c>
      <c r="F112" s="70" t="s">
        <v>20</v>
      </c>
      <c r="G112" s="70">
        <v>1</v>
      </c>
      <c r="H112" s="78">
        <v>60.16</v>
      </c>
      <c r="I112" s="78">
        <v>60.16</v>
      </c>
      <c r="J112" s="55">
        <v>0.23</v>
      </c>
      <c r="K112" s="56">
        <v>13.84</v>
      </c>
      <c r="L112" s="57">
        <v>74</v>
      </c>
      <c r="M112" s="5" t="str">
        <f>IFERROR(VLOOKUP($E112,#REF!,4,0),"")</f>
        <v/>
      </c>
      <c r="N112" s="5" t="str">
        <f>IFERROR(VLOOKUP($E112,#REF!,5,0),"")</f>
        <v/>
      </c>
      <c r="O112" s="5" t="str">
        <f>IFERROR(VLOOKUP($E112,#REF!,6,0),"")</f>
        <v/>
      </c>
      <c r="P112" s="5" t="str">
        <f>IFERROR(VLOOKUP($E112,#REF!,7,0),"")</f>
        <v/>
      </c>
      <c r="Q112" s="126" t="e">
        <f t="shared" si="6"/>
        <v>#VALUE!</v>
      </c>
      <c r="R112" s="168" t="e">
        <f t="shared" si="7"/>
        <v>#VALUE!</v>
      </c>
    </row>
    <row r="113" spans="1:19" x14ac:dyDescent="0.3">
      <c r="A113" s="29" t="s">
        <v>286</v>
      </c>
      <c r="B113" s="54" t="s">
        <v>16</v>
      </c>
      <c r="C113" s="54" t="s">
        <v>17</v>
      </c>
      <c r="D113" s="62" t="s">
        <v>287</v>
      </c>
      <c r="E113" s="11" t="s">
        <v>283</v>
      </c>
      <c r="F113" s="70" t="s">
        <v>20</v>
      </c>
      <c r="G113" s="70">
        <v>1</v>
      </c>
      <c r="H113" s="78">
        <v>56.91</v>
      </c>
      <c r="I113" s="78">
        <v>56.91</v>
      </c>
      <c r="J113" s="55">
        <v>0.23</v>
      </c>
      <c r="K113" s="56">
        <v>13.09</v>
      </c>
      <c r="L113" s="57">
        <v>70</v>
      </c>
      <c r="M113" s="5" t="str">
        <f>IFERROR(VLOOKUP($E113,#REF!,4,0),"")</f>
        <v/>
      </c>
      <c r="N113" s="5" t="str">
        <f>IFERROR(VLOOKUP($E113,#REF!,5,0),"")</f>
        <v/>
      </c>
      <c r="O113" s="5" t="str">
        <f>IFERROR(VLOOKUP($E113,#REF!,6,0),"")</f>
        <v/>
      </c>
      <c r="P113" s="5" t="str">
        <f>IFERROR(VLOOKUP($E113,#REF!,7,0),"")</f>
        <v/>
      </c>
      <c r="Q113" s="126" t="e">
        <f t="shared" si="6"/>
        <v>#VALUE!</v>
      </c>
      <c r="R113" s="168" t="e">
        <f t="shared" si="7"/>
        <v>#VALUE!</v>
      </c>
    </row>
    <row r="114" spans="1:19" x14ac:dyDescent="0.3">
      <c r="A114" s="9" t="s">
        <v>288</v>
      </c>
      <c r="B114" s="29" t="s">
        <v>16</v>
      </c>
      <c r="C114" s="29" t="s">
        <v>17</v>
      </c>
      <c r="D114" s="74" t="s">
        <v>289</v>
      </c>
      <c r="E114" s="11" t="s">
        <v>290</v>
      </c>
      <c r="F114" s="17" t="s">
        <v>20</v>
      </c>
      <c r="G114" s="29">
        <v>5</v>
      </c>
      <c r="H114" s="81">
        <v>22.76</v>
      </c>
      <c r="I114" s="82">
        <v>113.82</v>
      </c>
      <c r="J114" s="4">
        <v>0.23</v>
      </c>
      <c r="K114" s="26">
        <v>26.18</v>
      </c>
      <c r="L114" s="30">
        <v>140</v>
      </c>
      <c r="M114" s="5" t="str">
        <f>IFERROR(VLOOKUP($E114,#REF!,4,0),"")</f>
        <v/>
      </c>
      <c r="N114" s="5" t="str">
        <f>IFERROR(VLOOKUP($E114,#REF!,5,0),"")</f>
        <v/>
      </c>
      <c r="O114" s="5" t="str">
        <f>IFERROR(VLOOKUP($E114,#REF!,6,0),"")</f>
        <v/>
      </c>
      <c r="P114" s="5" t="str">
        <f>IFERROR(VLOOKUP($E114,#REF!,7,0),"")</f>
        <v/>
      </c>
      <c r="Q114" s="126" t="e">
        <f t="shared" si="6"/>
        <v>#VALUE!</v>
      </c>
      <c r="R114" s="168" t="e">
        <f t="shared" si="7"/>
        <v>#VALUE!</v>
      </c>
      <c r="S114" s="160" t="s">
        <v>291</v>
      </c>
    </row>
    <row r="115" spans="1:19" x14ac:dyDescent="0.3">
      <c r="A115" s="9" t="s">
        <v>292</v>
      </c>
      <c r="B115" s="54" t="s">
        <v>16</v>
      </c>
      <c r="C115" s="54" t="s">
        <v>17</v>
      </c>
      <c r="D115" s="62" t="s">
        <v>293</v>
      </c>
      <c r="E115" s="86" t="s">
        <v>294</v>
      </c>
      <c r="F115" s="70" t="s">
        <v>20</v>
      </c>
      <c r="G115" s="54">
        <v>1</v>
      </c>
      <c r="H115" s="58">
        <v>154.47</v>
      </c>
      <c r="I115" s="78">
        <v>154.47</v>
      </c>
      <c r="J115" s="55">
        <v>0.23</v>
      </c>
      <c r="K115" s="56">
        <v>35.53</v>
      </c>
      <c r="L115" s="57">
        <v>190</v>
      </c>
      <c r="M115" s="5">
        <v>190</v>
      </c>
      <c r="N115" s="5" t="str">
        <f>IFERROR(VLOOKUP($E115,#REF!,5,0),"")</f>
        <v/>
      </c>
      <c r="O115" s="5" t="str">
        <f>IFERROR(VLOOKUP($E115,#REF!,6,0),"")</f>
        <v/>
      </c>
      <c r="P115" s="5">
        <v>190</v>
      </c>
      <c r="Q115" s="126">
        <f t="shared" si="6"/>
        <v>190</v>
      </c>
      <c r="R115" s="168">
        <f t="shared" si="7"/>
        <v>0</v>
      </c>
    </row>
    <row r="116" spans="1:19" x14ac:dyDescent="0.3">
      <c r="A116" s="9" t="s">
        <v>295</v>
      </c>
      <c r="B116" s="54" t="s">
        <v>16</v>
      </c>
      <c r="C116" s="54" t="s">
        <v>17</v>
      </c>
      <c r="D116" s="62" t="s">
        <v>296</v>
      </c>
      <c r="E116" s="97" t="s">
        <v>297</v>
      </c>
      <c r="F116" s="70" t="s">
        <v>20</v>
      </c>
      <c r="G116" s="54">
        <v>5</v>
      </c>
      <c r="H116" s="58">
        <v>21.14</v>
      </c>
      <c r="I116" s="78">
        <v>105.69</v>
      </c>
      <c r="J116" s="55">
        <v>0.23</v>
      </c>
      <c r="K116" s="56">
        <v>24.31</v>
      </c>
      <c r="L116" s="57">
        <v>130</v>
      </c>
      <c r="M116" s="5" t="str">
        <f>IFERROR(VLOOKUP($E116,#REF!,4,0),"")</f>
        <v/>
      </c>
      <c r="N116" s="5" t="str">
        <f>IFERROR(VLOOKUP($E116,#REF!,5,0),"")</f>
        <v/>
      </c>
      <c r="O116" s="5" t="str">
        <f>IFERROR(VLOOKUP($E116,#REF!,6,0),"")</f>
        <v/>
      </c>
      <c r="P116" s="5" t="str">
        <f>IFERROR(VLOOKUP($E116,#REF!,7,0),"")</f>
        <v/>
      </c>
      <c r="Q116" s="126" t="e">
        <f t="shared" si="6"/>
        <v>#VALUE!</v>
      </c>
      <c r="R116" s="168" t="e">
        <f t="shared" si="7"/>
        <v>#VALUE!</v>
      </c>
    </row>
    <row r="117" spans="1:19" x14ac:dyDescent="0.3">
      <c r="A117" s="9" t="s">
        <v>298</v>
      </c>
      <c r="B117" s="54" t="s">
        <v>16</v>
      </c>
      <c r="C117" s="54" t="s">
        <v>17</v>
      </c>
      <c r="D117" s="62" t="s">
        <v>299</v>
      </c>
      <c r="E117" s="74" t="s">
        <v>300</v>
      </c>
      <c r="F117" s="70" t="s">
        <v>20</v>
      </c>
      <c r="G117" s="54">
        <v>1</v>
      </c>
      <c r="H117" s="58">
        <v>32.44</v>
      </c>
      <c r="I117" s="78">
        <v>32.44</v>
      </c>
      <c r="J117" s="55">
        <v>0.23</v>
      </c>
      <c r="K117" s="56">
        <v>7.46</v>
      </c>
      <c r="L117" s="57">
        <v>39.9</v>
      </c>
      <c r="M117" s="5" t="str">
        <f>IFERROR(VLOOKUP($E117,#REF!,4,0),"")</f>
        <v/>
      </c>
      <c r="N117" s="5" t="str">
        <f>IFERROR(VLOOKUP($E117,#REF!,5,0),"")</f>
        <v/>
      </c>
      <c r="O117" s="5" t="str">
        <f>IFERROR(VLOOKUP($E117,#REF!,6,0),"")</f>
        <v/>
      </c>
      <c r="P117" s="5" t="str">
        <f>IFERROR(VLOOKUP($E117,#REF!,7,0),"")</f>
        <v/>
      </c>
      <c r="Q117" s="126" t="e">
        <f t="shared" si="6"/>
        <v>#VALUE!</v>
      </c>
      <c r="R117" s="168" t="e">
        <f t="shared" si="7"/>
        <v>#VALUE!</v>
      </c>
    </row>
    <row r="118" spans="1:19" x14ac:dyDescent="0.3">
      <c r="A118" s="9" t="s">
        <v>301</v>
      </c>
      <c r="B118" s="49" t="s">
        <v>16</v>
      </c>
      <c r="C118" s="49" t="s">
        <v>17</v>
      </c>
      <c r="D118" s="27" t="s">
        <v>302</v>
      </c>
      <c r="E118" s="138" t="s">
        <v>303</v>
      </c>
      <c r="F118" s="64" t="s">
        <v>304</v>
      </c>
      <c r="G118" s="49">
        <v>1</v>
      </c>
      <c r="H118" s="139">
        <v>16.260000000000002</v>
      </c>
      <c r="I118" s="140">
        <v>16.260000000000002</v>
      </c>
      <c r="J118" s="35">
        <v>0.23</v>
      </c>
      <c r="K118" s="36">
        <v>3.74</v>
      </c>
      <c r="L118" s="141">
        <v>20</v>
      </c>
      <c r="M118" s="5" t="str">
        <f>IFERROR(VLOOKUP($E118,#REF!,4,0),"")</f>
        <v/>
      </c>
      <c r="N118" s="5" t="str">
        <f>IFERROR(VLOOKUP($E118,#REF!,5,0),"")</f>
        <v/>
      </c>
      <c r="O118" s="5" t="str">
        <f>IFERROR(VLOOKUP($E118,#REF!,6,0),"")</f>
        <v/>
      </c>
      <c r="P118" s="5" t="str">
        <f>IFERROR(VLOOKUP($E118,#REF!,7,0),"")</f>
        <v/>
      </c>
      <c r="Q118" s="126" t="e">
        <f t="shared" si="6"/>
        <v>#VALUE!</v>
      </c>
      <c r="R118" s="168" t="e">
        <f t="shared" si="7"/>
        <v>#VALUE!</v>
      </c>
      <c r="S118" s="3" t="s">
        <v>305</v>
      </c>
    </row>
    <row r="119" spans="1:19" x14ac:dyDescent="0.3">
      <c r="A119" s="9" t="s">
        <v>306</v>
      </c>
      <c r="B119" s="54" t="s">
        <v>16</v>
      </c>
      <c r="C119" s="54" t="s">
        <v>17</v>
      </c>
      <c r="D119" s="79" t="s">
        <v>307</v>
      </c>
      <c r="E119" s="97" t="s">
        <v>308</v>
      </c>
      <c r="F119" s="70" t="s">
        <v>304</v>
      </c>
      <c r="G119" s="70">
        <v>1</v>
      </c>
      <c r="H119" s="78">
        <v>8.0500000000000007</v>
      </c>
      <c r="I119" s="56">
        <v>8.0500000000000007</v>
      </c>
      <c r="J119" s="55">
        <v>0.23</v>
      </c>
      <c r="K119" s="56">
        <v>1.85</v>
      </c>
      <c r="L119" s="57">
        <v>9.9</v>
      </c>
      <c r="M119" s="5" t="str">
        <f>IFERROR(VLOOKUP($E119,#REF!,4,0),"")</f>
        <v/>
      </c>
      <c r="N119" s="5" t="str">
        <f>IFERROR(VLOOKUP($E119,#REF!,5,0),"")</f>
        <v/>
      </c>
      <c r="O119" s="5" t="str">
        <f>IFERROR(VLOOKUP($E119,#REF!,6,0),"")</f>
        <v/>
      </c>
      <c r="P119" s="5" t="str">
        <f>IFERROR(VLOOKUP($E119,#REF!,7,0),"")</f>
        <v/>
      </c>
      <c r="Q119" s="126" t="e">
        <f t="shared" si="6"/>
        <v>#VALUE!</v>
      </c>
      <c r="R119" s="168" t="e">
        <f t="shared" si="7"/>
        <v>#VALUE!</v>
      </c>
    </row>
    <row r="120" spans="1:19" s="32" customFormat="1" x14ac:dyDescent="0.3">
      <c r="A120" s="29" t="s">
        <v>309</v>
      </c>
      <c r="B120" s="29" t="s">
        <v>16</v>
      </c>
      <c r="C120" s="29" t="s">
        <v>17</v>
      </c>
      <c r="D120" s="11" t="s">
        <v>310</v>
      </c>
      <c r="E120" s="99" t="s">
        <v>311</v>
      </c>
      <c r="F120" s="80" t="s">
        <v>312</v>
      </c>
      <c r="G120" s="54">
        <v>11</v>
      </c>
      <c r="H120" s="81">
        <v>4.8</v>
      </c>
      <c r="I120" s="82">
        <v>52.76</v>
      </c>
      <c r="J120" s="4">
        <v>0.23</v>
      </c>
      <c r="K120" s="26">
        <v>12.14</v>
      </c>
      <c r="L120" s="30">
        <v>64.900000000000006</v>
      </c>
      <c r="M120" s="5" t="str">
        <f>IFERROR(VLOOKUP($E120,#REF!,4,0),"")</f>
        <v/>
      </c>
      <c r="N120" s="5" t="str">
        <f>IFERROR(VLOOKUP($E120,#REF!,5,0),"")</f>
        <v/>
      </c>
      <c r="O120" s="5" t="str">
        <f>IFERROR(VLOOKUP($E120,#REF!,6,0),"")</f>
        <v/>
      </c>
      <c r="P120" s="5" t="str">
        <f>IFERROR(VLOOKUP($E120,#REF!,7,0),"")</f>
        <v/>
      </c>
      <c r="Q120" s="126" t="e">
        <f t="shared" si="6"/>
        <v>#VALUE!</v>
      </c>
      <c r="R120" s="168" t="e">
        <f t="shared" si="7"/>
        <v>#VALUE!</v>
      </c>
      <c r="S120" s="83"/>
    </row>
    <row r="121" spans="1:19" s="2" customFormat="1" ht="35.25" customHeight="1" x14ac:dyDescent="0.3">
      <c r="A121" s="294" t="s">
        <v>313</v>
      </c>
      <c r="B121" s="295"/>
      <c r="C121" s="295"/>
      <c r="D121" s="295"/>
      <c r="E121" s="295"/>
      <c r="F121" s="295"/>
      <c r="G121" s="295"/>
      <c r="H121" s="296"/>
      <c r="I121" s="161">
        <f t="shared" ref="I121" si="9">SUM(I2:I120)</f>
        <v>6096.22</v>
      </c>
      <c r="J121" s="161"/>
      <c r="K121" s="161"/>
      <c r="L121" s="161">
        <f>SUM(L2:L120)</f>
        <v>7498.3695999999991</v>
      </c>
      <c r="M121" s="161"/>
      <c r="N121" s="161"/>
      <c r="O121" s="161"/>
      <c r="P121" s="161"/>
      <c r="Q121" s="161" t="e">
        <f t="shared" ref="Q121" si="10">SUM(Q2:Q120)</f>
        <v>#VALUE!</v>
      </c>
      <c r="R121" s="161" t="e">
        <f t="shared" si="7"/>
        <v>#VALUE!</v>
      </c>
    </row>
    <row r="122" spans="1:19" x14ac:dyDescent="0.3">
      <c r="A122" s="54" t="s">
        <v>15</v>
      </c>
      <c r="B122" s="131" t="s">
        <v>16</v>
      </c>
      <c r="C122" s="131" t="s">
        <v>314</v>
      </c>
      <c r="D122" s="132" t="s">
        <v>315</v>
      </c>
      <c r="E122" s="137" t="s">
        <v>316</v>
      </c>
      <c r="F122" s="133" t="s">
        <v>20</v>
      </c>
      <c r="G122" s="133">
        <v>0</v>
      </c>
      <c r="H122" s="134">
        <v>89.9</v>
      </c>
      <c r="I122" s="134">
        <f>G122*H122</f>
        <v>0</v>
      </c>
      <c r="J122" s="135">
        <v>0.23</v>
      </c>
      <c r="K122" s="134">
        <f>I122*0.23</f>
        <v>0</v>
      </c>
      <c r="L122" s="136">
        <f>I122+K122</f>
        <v>0</v>
      </c>
      <c r="M122" s="5" t="str">
        <f>IFERROR(VLOOKUP($E122,#REF!,4,0),"")</f>
        <v/>
      </c>
      <c r="N122" s="5" t="str">
        <f>IFERROR(VLOOKUP($E122,#REF!,5,0),"")</f>
        <v/>
      </c>
      <c r="O122" s="5" t="str">
        <f>IFERROR(VLOOKUP($E122,#REF!,6,0),"")</f>
        <v/>
      </c>
      <c r="P122" s="5" t="str">
        <f>IFERROR(VLOOKUP($E122,#REF!,7,0),"")</f>
        <v/>
      </c>
      <c r="Q122" s="126" t="e">
        <f t="shared" ref="Q122:Q128" si="11">P122*G122</f>
        <v>#VALUE!</v>
      </c>
      <c r="R122" s="168" t="e">
        <f t="shared" si="7"/>
        <v>#VALUE!</v>
      </c>
    </row>
    <row r="123" spans="1:19" x14ac:dyDescent="0.3">
      <c r="A123" s="54" t="s">
        <v>22</v>
      </c>
      <c r="B123" s="54" t="s">
        <v>16</v>
      </c>
      <c r="C123" s="54" t="s">
        <v>314</v>
      </c>
      <c r="D123" s="60" t="s">
        <v>317</v>
      </c>
      <c r="E123" s="60" t="s">
        <v>318</v>
      </c>
      <c r="F123" s="75" t="s">
        <v>20</v>
      </c>
      <c r="G123" s="75">
        <v>4</v>
      </c>
      <c r="H123" s="56">
        <v>269</v>
      </c>
      <c r="I123" s="56">
        <f>G123*H123</f>
        <v>1076</v>
      </c>
      <c r="J123" s="55">
        <v>0.23</v>
      </c>
      <c r="K123" s="56">
        <f>I123*0.23</f>
        <v>247.48000000000002</v>
      </c>
      <c r="L123" s="57">
        <f>I123+K123</f>
        <v>1323.48</v>
      </c>
      <c r="M123" s="5" t="str">
        <f>IFERROR(VLOOKUP($E123,#REF!,4,0),"")</f>
        <v/>
      </c>
      <c r="N123" s="5" t="str">
        <f>IFERROR(VLOOKUP($E123,#REF!,5,0),"")</f>
        <v/>
      </c>
      <c r="O123" s="5" t="str">
        <f>IFERROR(VLOOKUP($E123,#REF!,6,0),"")</f>
        <v/>
      </c>
      <c r="P123" s="5" t="str">
        <f>IFERROR(VLOOKUP($E123,#REF!,7,0),"")</f>
        <v/>
      </c>
      <c r="Q123" s="126" t="e">
        <f t="shared" si="11"/>
        <v>#VALUE!</v>
      </c>
      <c r="R123" s="168" t="e">
        <f t="shared" si="7"/>
        <v>#VALUE!</v>
      </c>
    </row>
    <row r="124" spans="1:19" x14ac:dyDescent="0.3">
      <c r="A124" s="54" t="s">
        <v>26</v>
      </c>
      <c r="B124" s="131" t="s">
        <v>16</v>
      </c>
      <c r="C124" s="131" t="s">
        <v>314</v>
      </c>
      <c r="D124" s="132" t="s">
        <v>319</v>
      </c>
      <c r="E124" s="137" t="s">
        <v>320</v>
      </c>
      <c r="F124" s="133" t="s">
        <v>20</v>
      </c>
      <c r="G124" s="133">
        <v>0</v>
      </c>
      <c r="H124" s="134">
        <v>139.99</v>
      </c>
      <c r="I124" s="134">
        <f>G124*H124</f>
        <v>0</v>
      </c>
      <c r="J124" s="135">
        <v>0.23</v>
      </c>
      <c r="K124" s="134">
        <f>I124*0.23</f>
        <v>0</v>
      </c>
      <c r="L124" s="136">
        <f>I124+K124</f>
        <v>0</v>
      </c>
      <c r="M124" s="5" t="str">
        <f>IFERROR(VLOOKUP($E124,#REF!,4,0),"")</f>
        <v/>
      </c>
      <c r="N124" s="5" t="str">
        <f>IFERROR(VLOOKUP($E124,#REF!,5,0),"")</f>
        <v/>
      </c>
      <c r="O124" s="5" t="str">
        <f>IFERROR(VLOOKUP($E124,#REF!,6,0),"")</f>
        <v/>
      </c>
      <c r="P124" s="5" t="str">
        <f>IFERROR(VLOOKUP($E124,#REF!,7,0),"")</f>
        <v/>
      </c>
      <c r="Q124" s="126" t="e">
        <f t="shared" si="11"/>
        <v>#VALUE!</v>
      </c>
      <c r="R124" s="168" t="e">
        <f t="shared" si="7"/>
        <v>#VALUE!</v>
      </c>
    </row>
    <row r="125" spans="1:19" x14ac:dyDescent="0.3">
      <c r="A125" s="54" t="s">
        <v>29</v>
      </c>
      <c r="B125" s="54" t="s">
        <v>16</v>
      </c>
      <c r="C125" s="54" t="s">
        <v>314</v>
      </c>
      <c r="D125" s="60" t="s">
        <v>321</v>
      </c>
      <c r="E125" s="60" t="s">
        <v>322</v>
      </c>
      <c r="F125" s="75" t="s">
        <v>20</v>
      </c>
      <c r="G125" s="75">
        <v>10</v>
      </c>
      <c r="H125" s="56">
        <v>1.59</v>
      </c>
      <c r="I125" s="56">
        <f t="shared" ref="I125:I147" si="12">G125*H125</f>
        <v>15.9</v>
      </c>
      <c r="J125" s="55">
        <v>0.23</v>
      </c>
      <c r="K125" s="56">
        <f t="shared" ref="K125:K147" si="13">I125*0.23</f>
        <v>3.657</v>
      </c>
      <c r="L125" s="57">
        <f t="shared" ref="L125:L147" si="14">I125+K125</f>
        <v>19.557000000000002</v>
      </c>
      <c r="M125" s="5" t="str">
        <f>IFERROR(VLOOKUP($E125,#REF!,4,0),"")</f>
        <v/>
      </c>
      <c r="N125" s="5" t="str">
        <f>IFERROR(VLOOKUP($E125,#REF!,5,0),"")</f>
        <v/>
      </c>
      <c r="O125" s="5" t="str">
        <f>IFERROR(VLOOKUP($E125,#REF!,6,0),"")</f>
        <v/>
      </c>
      <c r="P125" s="5" t="str">
        <f>IFERROR(VLOOKUP($E125,#REF!,7,0),"")</f>
        <v/>
      </c>
      <c r="Q125" s="126" t="e">
        <f t="shared" si="11"/>
        <v>#VALUE!</v>
      </c>
      <c r="R125" s="168" t="e">
        <f t="shared" si="7"/>
        <v>#VALUE!</v>
      </c>
    </row>
    <row r="126" spans="1:19" x14ac:dyDescent="0.3">
      <c r="A126" s="54" t="s">
        <v>31</v>
      </c>
      <c r="B126" s="131" t="s">
        <v>16</v>
      </c>
      <c r="C126" s="131" t="s">
        <v>314</v>
      </c>
      <c r="D126" s="132" t="s">
        <v>323</v>
      </c>
      <c r="E126" s="132" t="s">
        <v>324</v>
      </c>
      <c r="F126" s="133" t="s">
        <v>20</v>
      </c>
      <c r="G126" s="133">
        <v>0</v>
      </c>
      <c r="H126" s="134">
        <v>3.25</v>
      </c>
      <c r="I126" s="134">
        <f t="shared" si="12"/>
        <v>0</v>
      </c>
      <c r="J126" s="135">
        <v>0.23</v>
      </c>
      <c r="K126" s="134">
        <f t="shared" si="13"/>
        <v>0</v>
      </c>
      <c r="L126" s="136">
        <f t="shared" si="14"/>
        <v>0</v>
      </c>
      <c r="M126" s="6" t="str">
        <f>IFERROR(VLOOKUP($E126,#REF!,4,0),"")</f>
        <v/>
      </c>
      <c r="N126" s="6" t="str">
        <f>IFERROR(VLOOKUP($E126,#REF!,5,0),"")</f>
        <v/>
      </c>
      <c r="O126" s="6" t="str">
        <f>IFERROR(VLOOKUP($E126,#REF!,6,0),"")</f>
        <v/>
      </c>
      <c r="P126" s="6" t="str">
        <f>IFERROR(VLOOKUP($E126,#REF!,7,0),"")</f>
        <v/>
      </c>
      <c r="Q126" s="126" t="e">
        <f t="shared" si="11"/>
        <v>#VALUE!</v>
      </c>
      <c r="R126" s="168" t="e">
        <f t="shared" si="7"/>
        <v>#VALUE!</v>
      </c>
    </row>
    <row r="127" spans="1:19" x14ac:dyDescent="0.3">
      <c r="A127" s="54" t="s">
        <v>33</v>
      </c>
      <c r="B127" s="54" t="s">
        <v>16</v>
      </c>
      <c r="C127" s="54" t="s">
        <v>314</v>
      </c>
      <c r="D127" s="60" t="s">
        <v>325</v>
      </c>
      <c r="E127" s="60" t="s">
        <v>326</v>
      </c>
      <c r="F127" s="75" t="s">
        <v>20</v>
      </c>
      <c r="G127" s="75">
        <v>15</v>
      </c>
      <c r="H127" s="56">
        <v>5.59</v>
      </c>
      <c r="I127" s="56">
        <f t="shared" si="12"/>
        <v>83.85</v>
      </c>
      <c r="J127" s="55">
        <v>0.23</v>
      </c>
      <c r="K127" s="56">
        <f t="shared" si="13"/>
        <v>19.285499999999999</v>
      </c>
      <c r="L127" s="57">
        <f t="shared" si="14"/>
        <v>103.13549999999999</v>
      </c>
      <c r="M127" s="6" t="str">
        <f>IFERROR(VLOOKUP($E127,#REF!,4,0),"")</f>
        <v/>
      </c>
      <c r="N127" s="6" t="str">
        <f>IFERROR(VLOOKUP($E127,#REF!,5,0),"")</f>
        <v/>
      </c>
      <c r="O127" s="6" t="str">
        <f>IFERROR(VLOOKUP($E127,#REF!,6,0),"")</f>
        <v/>
      </c>
      <c r="P127" s="6" t="str">
        <f>IFERROR(VLOOKUP($E127,#REF!,7,0),"")</f>
        <v/>
      </c>
      <c r="Q127" s="126" t="e">
        <f t="shared" si="11"/>
        <v>#VALUE!</v>
      </c>
      <c r="R127" s="168" t="e">
        <f t="shared" si="7"/>
        <v>#VALUE!</v>
      </c>
    </row>
    <row r="128" spans="1:19" x14ac:dyDescent="0.3">
      <c r="A128" s="54" t="s">
        <v>35</v>
      </c>
      <c r="B128" s="131" t="s">
        <v>16</v>
      </c>
      <c r="C128" s="131" t="s">
        <v>314</v>
      </c>
      <c r="D128" s="132" t="s">
        <v>327</v>
      </c>
      <c r="E128" s="137" t="s">
        <v>328</v>
      </c>
      <c r="F128" s="133" t="s">
        <v>20</v>
      </c>
      <c r="G128" s="133">
        <v>0</v>
      </c>
      <c r="H128" s="134">
        <v>39.99</v>
      </c>
      <c r="I128" s="134">
        <f t="shared" si="12"/>
        <v>0</v>
      </c>
      <c r="J128" s="135">
        <v>0.23</v>
      </c>
      <c r="K128" s="134">
        <f t="shared" si="13"/>
        <v>0</v>
      </c>
      <c r="L128" s="136">
        <f t="shared" si="14"/>
        <v>0</v>
      </c>
      <c r="M128" s="6" t="str">
        <f>IFERROR(VLOOKUP($E128,#REF!,4,0),"")</f>
        <v/>
      </c>
      <c r="N128" s="6" t="str">
        <f>IFERROR(VLOOKUP($E128,#REF!,5,0),"")</f>
        <v/>
      </c>
      <c r="O128" s="6" t="str">
        <f>IFERROR(VLOOKUP($E128,#REF!,6,0),"")</f>
        <v/>
      </c>
      <c r="P128" s="6" t="str">
        <f>IFERROR(VLOOKUP($E128,#REF!,7,0),"")</f>
        <v/>
      </c>
      <c r="Q128" s="126" t="e">
        <f t="shared" si="11"/>
        <v>#VALUE!</v>
      </c>
      <c r="R128" s="168" t="e">
        <f t="shared" si="7"/>
        <v>#VALUE!</v>
      </c>
    </row>
    <row r="129" spans="1:18" ht="26" x14ac:dyDescent="0.3">
      <c r="A129" s="72" t="s">
        <v>38</v>
      </c>
      <c r="B129" s="72" t="s">
        <v>16</v>
      </c>
      <c r="C129" s="72" t="s">
        <v>314</v>
      </c>
      <c r="D129" s="169" t="s">
        <v>329</v>
      </c>
      <c r="E129" s="170" t="s">
        <v>330</v>
      </c>
      <c r="F129" s="169" t="s">
        <v>20</v>
      </c>
      <c r="G129" s="169">
        <v>0</v>
      </c>
      <c r="H129" s="171">
        <v>19.989999999999998</v>
      </c>
      <c r="I129" s="171">
        <f>G129*H129</f>
        <v>0</v>
      </c>
      <c r="J129" s="172">
        <v>0.23</v>
      </c>
      <c r="K129" s="171">
        <f>I129*0.23</f>
        <v>0</v>
      </c>
      <c r="L129" s="171">
        <f>I129+K129</f>
        <v>0</v>
      </c>
      <c r="M129" s="173"/>
      <c r="N129" s="173"/>
      <c r="O129" s="173"/>
      <c r="P129" s="173"/>
      <c r="Q129" s="165"/>
      <c r="R129" s="174"/>
    </row>
    <row r="130" spans="1:18" x14ac:dyDescent="0.3">
      <c r="A130" s="9" t="s">
        <v>40</v>
      </c>
      <c r="B130" s="54" t="s">
        <v>16</v>
      </c>
      <c r="C130" s="54" t="s">
        <v>314</v>
      </c>
      <c r="D130" s="60" t="s">
        <v>331</v>
      </c>
      <c r="E130" s="76" t="s">
        <v>332</v>
      </c>
      <c r="F130" s="75" t="s">
        <v>20</v>
      </c>
      <c r="G130" s="75">
        <v>5</v>
      </c>
      <c r="H130" s="56">
        <v>2.99</v>
      </c>
      <c r="I130" s="56">
        <f t="shared" si="12"/>
        <v>14.950000000000001</v>
      </c>
      <c r="J130" s="55">
        <v>0.23</v>
      </c>
      <c r="K130" s="56">
        <f t="shared" si="13"/>
        <v>3.4385000000000003</v>
      </c>
      <c r="L130" s="57">
        <f t="shared" si="14"/>
        <v>18.388500000000001</v>
      </c>
      <c r="M130" s="5" t="str">
        <f>IFERROR(VLOOKUP($E130,#REF!,4,0),"")</f>
        <v/>
      </c>
      <c r="N130" s="5" t="str">
        <f>IFERROR(VLOOKUP($E130,#REF!,5,0),"")</f>
        <v/>
      </c>
      <c r="O130" s="5" t="str">
        <f>IFERROR(VLOOKUP($E130,#REF!,6,0),"")</f>
        <v/>
      </c>
      <c r="P130" s="5" t="str">
        <f>IFERROR(VLOOKUP($E130,#REF!,7,0),"")</f>
        <v/>
      </c>
      <c r="Q130" s="126" t="e">
        <f t="shared" ref="Q130:Q159" si="15">P130*G130</f>
        <v>#VALUE!</v>
      </c>
      <c r="R130" s="168" t="e">
        <f t="shared" ref="R130:R161" si="16">Q130-L130</f>
        <v>#VALUE!</v>
      </c>
    </row>
    <row r="131" spans="1:18" x14ac:dyDescent="0.3">
      <c r="A131" s="9" t="s">
        <v>42</v>
      </c>
      <c r="B131" s="131" t="s">
        <v>16</v>
      </c>
      <c r="C131" s="131" t="s">
        <v>314</v>
      </c>
      <c r="D131" s="132" t="s">
        <v>333</v>
      </c>
      <c r="E131" s="132" t="s">
        <v>334</v>
      </c>
      <c r="F131" s="133" t="s">
        <v>20</v>
      </c>
      <c r="G131" s="133">
        <v>0</v>
      </c>
      <c r="H131" s="134">
        <v>79</v>
      </c>
      <c r="I131" s="134">
        <f t="shared" si="12"/>
        <v>0</v>
      </c>
      <c r="J131" s="135">
        <v>0.23</v>
      </c>
      <c r="K131" s="134">
        <f t="shared" si="13"/>
        <v>0</v>
      </c>
      <c r="L131" s="136">
        <f t="shared" si="14"/>
        <v>0</v>
      </c>
      <c r="M131" s="5" t="str">
        <f>IFERROR(VLOOKUP($E131,#REF!,4,0),"")</f>
        <v/>
      </c>
      <c r="N131" s="5" t="str">
        <f>IFERROR(VLOOKUP($E131,#REF!,5,0),"")</f>
        <v/>
      </c>
      <c r="O131" s="5" t="str">
        <f>IFERROR(VLOOKUP($E131,#REF!,6,0),"")</f>
        <v/>
      </c>
      <c r="P131" s="5" t="str">
        <f>IFERROR(VLOOKUP($E131,#REF!,7,0),"")</f>
        <v/>
      </c>
      <c r="Q131" s="126" t="e">
        <f t="shared" si="15"/>
        <v>#VALUE!</v>
      </c>
      <c r="R131" s="168" t="e">
        <f t="shared" si="16"/>
        <v>#VALUE!</v>
      </c>
    </row>
    <row r="132" spans="1:18" x14ac:dyDescent="0.3">
      <c r="A132" s="9" t="s">
        <v>44</v>
      </c>
      <c r="B132" s="54" t="s">
        <v>16</v>
      </c>
      <c r="C132" s="54" t="s">
        <v>314</v>
      </c>
      <c r="D132" s="60" t="s">
        <v>335</v>
      </c>
      <c r="E132" s="76" t="s">
        <v>336</v>
      </c>
      <c r="F132" s="75" t="s">
        <v>25</v>
      </c>
      <c r="G132" s="75">
        <v>15</v>
      </c>
      <c r="H132" s="56">
        <v>18.7</v>
      </c>
      <c r="I132" s="56">
        <f t="shared" si="12"/>
        <v>280.5</v>
      </c>
      <c r="J132" s="55">
        <v>0.23</v>
      </c>
      <c r="K132" s="56">
        <f t="shared" si="13"/>
        <v>64.515000000000001</v>
      </c>
      <c r="L132" s="57">
        <f t="shared" si="14"/>
        <v>345.01499999999999</v>
      </c>
      <c r="M132" s="5" t="str">
        <f>IFERROR(VLOOKUP($E132,#REF!,4,0),"")</f>
        <v/>
      </c>
      <c r="N132" s="5" t="str">
        <f>IFERROR(VLOOKUP($E132,#REF!,5,0),"")</f>
        <v/>
      </c>
      <c r="O132" s="5" t="str">
        <f>IFERROR(VLOOKUP($E132,#REF!,6,0),"")</f>
        <v/>
      </c>
      <c r="P132" s="5" t="str">
        <f>IFERROR(VLOOKUP($E132,#REF!,7,0),"")</f>
        <v/>
      </c>
      <c r="Q132" s="126" t="e">
        <f t="shared" si="15"/>
        <v>#VALUE!</v>
      </c>
      <c r="R132" s="168" t="e">
        <f t="shared" si="16"/>
        <v>#VALUE!</v>
      </c>
    </row>
    <row r="133" spans="1:18" x14ac:dyDescent="0.3">
      <c r="A133" s="9" t="s">
        <v>47</v>
      </c>
      <c r="B133" s="131" t="s">
        <v>16</v>
      </c>
      <c r="C133" s="131" t="s">
        <v>314</v>
      </c>
      <c r="D133" s="132" t="s">
        <v>337</v>
      </c>
      <c r="E133" s="137" t="s">
        <v>338</v>
      </c>
      <c r="F133" s="133" t="s">
        <v>20</v>
      </c>
      <c r="G133" s="133">
        <v>0</v>
      </c>
      <c r="H133" s="134">
        <v>9.76</v>
      </c>
      <c r="I133" s="134">
        <f t="shared" si="12"/>
        <v>0</v>
      </c>
      <c r="J133" s="135">
        <v>0.23</v>
      </c>
      <c r="K133" s="134">
        <f t="shared" si="13"/>
        <v>0</v>
      </c>
      <c r="L133" s="136">
        <f t="shared" si="14"/>
        <v>0</v>
      </c>
      <c r="M133" s="5" t="str">
        <f>IFERROR(VLOOKUP($E133,#REF!,4,0),"")</f>
        <v/>
      </c>
      <c r="N133" s="5" t="str">
        <f>IFERROR(VLOOKUP($E133,#REF!,5,0),"")</f>
        <v/>
      </c>
      <c r="O133" s="5" t="str">
        <f>IFERROR(VLOOKUP($E133,#REF!,6,0),"")</f>
        <v/>
      </c>
      <c r="P133" s="5" t="str">
        <f>IFERROR(VLOOKUP($E133,#REF!,7,0),"")</f>
        <v/>
      </c>
      <c r="Q133" s="126" t="e">
        <f t="shared" si="15"/>
        <v>#VALUE!</v>
      </c>
      <c r="R133" s="168" t="e">
        <f t="shared" si="16"/>
        <v>#VALUE!</v>
      </c>
    </row>
    <row r="134" spans="1:18" x14ac:dyDescent="0.3">
      <c r="A134" s="9" t="s">
        <v>50</v>
      </c>
      <c r="B134" s="54" t="s">
        <v>16</v>
      </c>
      <c r="C134" s="54" t="s">
        <v>314</v>
      </c>
      <c r="D134" s="60" t="s">
        <v>339</v>
      </c>
      <c r="E134" s="60" t="s">
        <v>340</v>
      </c>
      <c r="F134" s="75" t="s">
        <v>20</v>
      </c>
      <c r="G134" s="75">
        <v>5</v>
      </c>
      <c r="H134" s="56">
        <v>3.25</v>
      </c>
      <c r="I134" s="56">
        <f t="shared" si="12"/>
        <v>16.25</v>
      </c>
      <c r="J134" s="55">
        <v>0.23</v>
      </c>
      <c r="K134" s="56">
        <f t="shared" si="13"/>
        <v>3.7375000000000003</v>
      </c>
      <c r="L134" s="57">
        <f t="shared" si="14"/>
        <v>19.987500000000001</v>
      </c>
      <c r="M134" s="41" t="str">
        <f>IFERROR(VLOOKUP($E134,#REF!,4,0),"")</f>
        <v/>
      </c>
      <c r="N134" s="41" t="str">
        <f>IFERROR(VLOOKUP($E134,#REF!,5,0),"")</f>
        <v/>
      </c>
      <c r="O134" s="41" t="str">
        <f>IFERROR(VLOOKUP($E134,#REF!,6,0),"")</f>
        <v/>
      </c>
      <c r="P134" s="41" t="str">
        <f>IFERROR(VLOOKUP($E134,#REF!,7,0),"")</f>
        <v/>
      </c>
      <c r="Q134" s="126" t="e">
        <f t="shared" si="15"/>
        <v>#VALUE!</v>
      </c>
      <c r="R134" s="168" t="e">
        <f t="shared" si="16"/>
        <v>#VALUE!</v>
      </c>
    </row>
    <row r="135" spans="1:18" x14ac:dyDescent="0.3">
      <c r="A135" s="9" t="s">
        <v>53</v>
      </c>
      <c r="B135" s="131" t="s">
        <v>16</v>
      </c>
      <c r="C135" s="131" t="s">
        <v>314</v>
      </c>
      <c r="D135" s="132" t="s">
        <v>341</v>
      </c>
      <c r="E135" s="137" t="s">
        <v>342</v>
      </c>
      <c r="F135" s="133" t="s">
        <v>20</v>
      </c>
      <c r="G135" s="133">
        <v>0</v>
      </c>
      <c r="H135" s="134">
        <v>24.9</v>
      </c>
      <c r="I135" s="134">
        <f t="shared" si="12"/>
        <v>0</v>
      </c>
      <c r="J135" s="135">
        <v>0.23</v>
      </c>
      <c r="K135" s="134">
        <f t="shared" si="13"/>
        <v>0</v>
      </c>
      <c r="L135" s="136">
        <f t="shared" si="14"/>
        <v>0</v>
      </c>
      <c r="M135" s="5" t="str">
        <f>IFERROR(VLOOKUP($E135,#REF!,4,0),"")</f>
        <v/>
      </c>
      <c r="N135" s="5" t="str">
        <f>IFERROR(VLOOKUP($E135,#REF!,5,0),"")</f>
        <v/>
      </c>
      <c r="O135" s="5" t="str">
        <f>IFERROR(VLOOKUP($E135,#REF!,6,0),"")</f>
        <v/>
      </c>
      <c r="P135" s="5" t="str">
        <f>IFERROR(VLOOKUP($E135,#REF!,7,0),"")</f>
        <v/>
      </c>
      <c r="Q135" s="126" t="e">
        <f t="shared" si="15"/>
        <v>#VALUE!</v>
      </c>
      <c r="R135" s="168" t="e">
        <f t="shared" si="16"/>
        <v>#VALUE!</v>
      </c>
    </row>
    <row r="136" spans="1:18" x14ac:dyDescent="0.3">
      <c r="A136" s="9" t="s">
        <v>56</v>
      </c>
      <c r="B136" s="131" t="s">
        <v>16</v>
      </c>
      <c r="C136" s="131" t="s">
        <v>314</v>
      </c>
      <c r="D136" s="132" t="s">
        <v>343</v>
      </c>
      <c r="E136" s="137" t="s">
        <v>344</v>
      </c>
      <c r="F136" s="133" t="s">
        <v>20</v>
      </c>
      <c r="G136" s="133">
        <v>0</v>
      </c>
      <c r="H136" s="134">
        <v>7.59</v>
      </c>
      <c r="I136" s="134">
        <f t="shared" si="12"/>
        <v>0</v>
      </c>
      <c r="J136" s="135">
        <v>0.23</v>
      </c>
      <c r="K136" s="134">
        <f t="shared" si="13"/>
        <v>0</v>
      </c>
      <c r="L136" s="136">
        <f t="shared" si="14"/>
        <v>0</v>
      </c>
      <c r="M136" s="5" t="str">
        <f>IFERROR(VLOOKUP($E136,#REF!,4,0),"")</f>
        <v/>
      </c>
      <c r="N136" s="5" t="str">
        <f>IFERROR(VLOOKUP($E136,#REF!,5,0),"")</f>
        <v/>
      </c>
      <c r="O136" s="5" t="str">
        <f>IFERROR(VLOOKUP($E136,#REF!,6,0),"")</f>
        <v/>
      </c>
      <c r="P136" s="5" t="str">
        <f>IFERROR(VLOOKUP($E136,#REF!,7,0),"")</f>
        <v/>
      </c>
      <c r="Q136" s="126" t="e">
        <f t="shared" si="15"/>
        <v>#VALUE!</v>
      </c>
      <c r="R136" s="168" t="e">
        <f t="shared" si="16"/>
        <v>#VALUE!</v>
      </c>
    </row>
    <row r="137" spans="1:18" x14ac:dyDescent="0.3">
      <c r="A137" s="9" t="s">
        <v>58</v>
      </c>
      <c r="B137" s="54" t="s">
        <v>16</v>
      </c>
      <c r="C137" s="54" t="s">
        <v>314</v>
      </c>
      <c r="D137" s="60" t="s">
        <v>345</v>
      </c>
      <c r="E137" s="60" t="s">
        <v>346</v>
      </c>
      <c r="F137" s="75" t="s">
        <v>20</v>
      </c>
      <c r="G137" s="75">
        <v>1</v>
      </c>
      <c r="H137" s="56">
        <v>27.99</v>
      </c>
      <c r="I137" s="56">
        <f t="shared" si="12"/>
        <v>27.99</v>
      </c>
      <c r="J137" s="55">
        <v>0.23</v>
      </c>
      <c r="K137" s="56">
        <f t="shared" si="13"/>
        <v>6.4376999999999995</v>
      </c>
      <c r="L137" s="57">
        <f t="shared" si="14"/>
        <v>34.427700000000002</v>
      </c>
      <c r="M137" s="5" t="str">
        <f>IFERROR(VLOOKUP($E137,#REF!,4,0),"")</f>
        <v/>
      </c>
      <c r="N137" s="5" t="str">
        <f>IFERROR(VLOOKUP($E137,#REF!,5,0),"")</f>
        <v/>
      </c>
      <c r="O137" s="5" t="str">
        <f>IFERROR(VLOOKUP($E137,#REF!,6,0),"")</f>
        <v/>
      </c>
      <c r="P137" s="5" t="str">
        <f>IFERROR(VLOOKUP($E137,#REF!,7,0),"")</f>
        <v/>
      </c>
      <c r="Q137" s="126" t="e">
        <f t="shared" si="15"/>
        <v>#VALUE!</v>
      </c>
      <c r="R137" s="168" t="e">
        <f t="shared" si="16"/>
        <v>#VALUE!</v>
      </c>
    </row>
    <row r="138" spans="1:18" x14ac:dyDescent="0.3">
      <c r="A138" s="9" t="s">
        <v>60</v>
      </c>
      <c r="B138" s="54" t="s">
        <v>16</v>
      </c>
      <c r="C138" s="54" t="s">
        <v>314</v>
      </c>
      <c r="D138" s="60" t="s">
        <v>347</v>
      </c>
      <c r="E138" s="60" t="s">
        <v>346</v>
      </c>
      <c r="F138" s="75" t="s">
        <v>20</v>
      </c>
      <c r="G138" s="75">
        <v>1</v>
      </c>
      <c r="H138" s="56">
        <v>27.99</v>
      </c>
      <c r="I138" s="56">
        <f t="shared" si="12"/>
        <v>27.99</v>
      </c>
      <c r="J138" s="55">
        <v>0.23</v>
      </c>
      <c r="K138" s="56">
        <f t="shared" si="13"/>
        <v>6.4376999999999995</v>
      </c>
      <c r="L138" s="57">
        <f t="shared" si="14"/>
        <v>34.427700000000002</v>
      </c>
      <c r="M138" s="5" t="str">
        <f>IFERROR(VLOOKUP($E138,#REF!,4,0),"")</f>
        <v/>
      </c>
      <c r="N138" s="5" t="str">
        <f>IFERROR(VLOOKUP($E138,#REF!,5,0),"")</f>
        <v/>
      </c>
      <c r="O138" s="5" t="str">
        <f>IFERROR(VLOOKUP($E138,#REF!,6,0),"")</f>
        <v/>
      </c>
      <c r="P138" s="5" t="str">
        <f>IFERROR(VLOOKUP($E138,#REF!,7,0),"")</f>
        <v/>
      </c>
      <c r="Q138" s="126" t="e">
        <f t="shared" si="15"/>
        <v>#VALUE!</v>
      </c>
      <c r="R138" s="168" t="e">
        <f t="shared" si="16"/>
        <v>#VALUE!</v>
      </c>
    </row>
    <row r="139" spans="1:18" x14ac:dyDescent="0.3">
      <c r="A139" s="9" t="s">
        <v>63</v>
      </c>
      <c r="B139" s="54" t="s">
        <v>16</v>
      </c>
      <c r="C139" s="54" t="s">
        <v>314</v>
      </c>
      <c r="D139" s="60" t="s">
        <v>348</v>
      </c>
      <c r="E139" s="60" t="s">
        <v>349</v>
      </c>
      <c r="F139" s="75" t="s">
        <v>20</v>
      </c>
      <c r="G139" s="75">
        <v>2</v>
      </c>
      <c r="H139" s="56">
        <v>27.99</v>
      </c>
      <c r="I139" s="56">
        <f t="shared" si="12"/>
        <v>55.98</v>
      </c>
      <c r="J139" s="55">
        <v>0.23</v>
      </c>
      <c r="K139" s="56">
        <f t="shared" si="13"/>
        <v>12.875399999999999</v>
      </c>
      <c r="L139" s="57">
        <f t="shared" si="14"/>
        <v>68.855400000000003</v>
      </c>
      <c r="M139" s="5" t="str">
        <f>IFERROR(VLOOKUP($E139,#REF!,4,0),"")</f>
        <v/>
      </c>
      <c r="N139" s="5" t="str">
        <f>IFERROR(VLOOKUP($E139,#REF!,5,0),"")</f>
        <v/>
      </c>
      <c r="O139" s="5" t="str">
        <f>IFERROR(VLOOKUP($E139,#REF!,6,0),"")</f>
        <v/>
      </c>
      <c r="P139" s="5" t="str">
        <f>IFERROR(VLOOKUP($E139,#REF!,7,0),"")</f>
        <v/>
      </c>
      <c r="Q139" s="126" t="e">
        <f t="shared" si="15"/>
        <v>#VALUE!</v>
      </c>
      <c r="R139" s="168" t="e">
        <f t="shared" si="16"/>
        <v>#VALUE!</v>
      </c>
    </row>
    <row r="140" spans="1:18" x14ac:dyDescent="0.3">
      <c r="A140" s="9" t="s">
        <v>66</v>
      </c>
      <c r="B140" s="54" t="s">
        <v>16</v>
      </c>
      <c r="C140" s="54" t="s">
        <v>314</v>
      </c>
      <c r="D140" s="60" t="s">
        <v>350</v>
      </c>
      <c r="E140" s="60" t="s">
        <v>351</v>
      </c>
      <c r="F140" s="75" t="s">
        <v>20</v>
      </c>
      <c r="G140" s="75">
        <v>1</v>
      </c>
      <c r="H140" s="56">
        <v>6.48</v>
      </c>
      <c r="I140" s="56">
        <f t="shared" si="12"/>
        <v>6.48</v>
      </c>
      <c r="J140" s="55">
        <v>0.23</v>
      </c>
      <c r="K140" s="56">
        <f t="shared" si="13"/>
        <v>1.4904000000000002</v>
      </c>
      <c r="L140" s="57">
        <f t="shared" si="14"/>
        <v>7.9704000000000006</v>
      </c>
      <c r="M140" s="5" t="str">
        <f>IFERROR(VLOOKUP($E140,#REF!,4,0),"")</f>
        <v/>
      </c>
      <c r="N140" s="5" t="str">
        <f>IFERROR(VLOOKUP($E140,#REF!,5,0),"")</f>
        <v/>
      </c>
      <c r="O140" s="5" t="str">
        <f>IFERROR(VLOOKUP($E140,#REF!,6,0),"")</f>
        <v/>
      </c>
      <c r="P140" s="5" t="str">
        <f>IFERROR(VLOOKUP($E140,#REF!,7,0),"")</f>
        <v/>
      </c>
      <c r="Q140" s="126" t="e">
        <f t="shared" si="15"/>
        <v>#VALUE!</v>
      </c>
      <c r="R140" s="168" t="e">
        <f t="shared" si="16"/>
        <v>#VALUE!</v>
      </c>
    </row>
    <row r="141" spans="1:18" x14ac:dyDescent="0.3">
      <c r="A141" s="9" t="s">
        <v>70</v>
      </c>
      <c r="B141" s="54" t="s">
        <v>16</v>
      </c>
      <c r="C141" s="54" t="s">
        <v>314</v>
      </c>
      <c r="D141" s="60" t="s">
        <v>352</v>
      </c>
      <c r="E141" s="60" t="s">
        <v>353</v>
      </c>
      <c r="F141" s="75" t="s">
        <v>20</v>
      </c>
      <c r="G141" s="75">
        <v>10</v>
      </c>
      <c r="H141" s="56">
        <v>8.3000000000000007</v>
      </c>
      <c r="I141" s="56">
        <f t="shared" si="12"/>
        <v>83</v>
      </c>
      <c r="J141" s="55">
        <v>0.23</v>
      </c>
      <c r="K141" s="56">
        <f t="shared" si="13"/>
        <v>19.09</v>
      </c>
      <c r="L141" s="57">
        <f t="shared" si="14"/>
        <v>102.09</v>
      </c>
      <c r="M141" s="39" t="str">
        <f>IFERROR(VLOOKUP($E141,#REF!,4,0),"")</f>
        <v/>
      </c>
      <c r="N141" s="39" t="str">
        <f>IFERROR(VLOOKUP($E141,#REF!,5,0),"")</f>
        <v/>
      </c>
      <c r="O141" s="39" t="str">
        <f>IFERROR(VLOOKUP($E141,#REF!,6,0),"")</f>
        <v/>
      </c>
      <c r="P141" s="39" t="str">
        <f>IFERROR(VLOOKUP($E141,#REF!,7,0),"")</f>
        <v/>
      </c>
      <c r="Q141" s="126" t="e">
        <f t="shared" si="15"/>
        <v>#VALUE!</v>
      </c>
      <c r="R141" s="168" t="e">
        <f t="shared" si="16"/>
        <v>#VALUE!</v>
      </c>
    </row>
    <row r="142" spans="1:18" x14ac:dyDescent="0.3">
      <c r="A142" s="9" t="s">
        <v>73</v>
      </c>
      <c r="B142" s="54" t="s">
        <v>16</v>
      </c>
      <c r="C142" s="54" t="s">
        <v>314</v>
      </c>
      <c r="D142" s="60" t="s">
        <v>354</v>
      </c>
      <c r="E142" s="76" t="s">
        <v>355</v>
      </c>
      <c r="F142" s="75" t="s">
        <v>20</v>
      </c>
      <c r="G142" s="75">
        <v>5</v>
      </c>
      <c r="H142" s="56">
        <v>3.6</v>
      </c>
      <c r="I142" s="56">
        <f t="shared" si="12"/>
        <v>18</v>
      </c>
      <c r="J142" s="55">
        <v>0.23</v>
      </c>
      <c r="K142" s="56">
        <f t="shared" si="13"/>
        <v>4.1400000000000006</v>
      </c>
      <c r="L142" s="57">
        <f t="shared" si="14"/>
        <v>22.14</v>
      </c>
      <c r="M142" s="39" t="str">
        <f>IFERROR(VLOOKUP($E142,#REF!,4,0),"")</f>
        <v/>
      </c>
      <c r="N142" s="39" t="str">
        <f>IFERROR(VLOOKUP($E142,#REF!,5,0),"")</f>
        <v/>
      </c>
      <c r="O142" s="39" t="str">
        <f>IFERROR(VLOOKUP($E142,#REF!,6,0),"")</f>
        <v/>
      </c>
      <c r="P142" s="39" t="str">
        <f>IFERROR(VLOOKUP($E142,#REF!,7,0),"")</f>
        <v/>
      </c>
      <c r="Q142" s="126" t="e">
        <f t="shared" si="15"/>
        <v>#VALUE!</v>
      </c>
      <c r="R142" s="168" t="e">
        <f t="shared" si="16"/>
        <v>#VALUE!</v>
      </c>
    </row>
    <row r="143" spans="1:18" x14ac:dyDescent="0.3">
      <c r="A143" s="9" t="s">
        <v>75</v>
      </c>
      <c r="B143" s="54" t="s">
        <v>16</v>
      </c>
      <c r="C143" s="54" t="s">
        <v>314</v>
      </c>
      <c r="D143" s="60" t="s">
        <v>356</v>
      </c>
      <c r="E143" s="76" t="s">
        <v>357</v>
      </c>
      <c r="F143" s="75" t="s">
        <v>20</v>
      </c>
      <c r="G143" s="75">
        <v>2</v>
      </c>
      <c r="H143" s="56">
        <v>9.8000000000000007</v>
      </c>
      <c r="I143" s="56">
        <f t="shared" si="12"/>
        <v>19.600000000000001</v>
      </c>
      <c r="J143" s="55">
        <v>0.23</v>
      </c>
      <c r="K143" s="56">
        <f t="shared" si="13"/>
        <v>4.5080000000000009</v>
      </c>
      <c r="L143" s="57">
        <f t="shared" si="14"/>
        <v>24.108000000000004</v>
      </c>
      <c r="M143" s="39" t="str">
        <f>IFERROR(VLOOKUP($E143,#REF!,4,0),"")</f>
        <v/>
      </c>
      <c r="N143" s="39" t="str">
        <f>IFERROR(VLOOKUP($E143,#REF!,5,0),"")</f>
        <v/>
      </c>
      <c r="O143" s="39" t="str">
        <f>IFERROR(VLOOKUP($E143,#REF!,6,0),"")</f>
        <v/>
      </c>
      <c r="P143" s="39" t="str">
        <f>IFERROR(VLOOKUP($E143,#REF!,7,0),"")</f>
        <v/>
      </c>
      <c r="Q143" s="126" t="e">
        <f t="shared" si="15"/>
        <v>#VALUE!</v>
      </c>
      <c r="R143" s="168" t="e">
        <f t="shared" si="16"/>
        <v>#VALUE!</v>
      </c>
    </row>
    <row r="144" spans="1:18" x14ac:dyDescent="0.3">
      <c r="A144" s="9" t="s">
        <v>77</v>
      </c>
      <c r="B144" s="54" t="s">
        <v>16</v>
      </c>
      <c r="C144" s="54" t="s">
        <v>314</v>
      </c>
      <c r="D144" s="60" t="s">
        <v>358</v>
      </c>
      <c r="E144" s="76" t="s">
        <v>359</v>
      </c>
      <c r="F144" s="75" t="s">
        <v>20</v>
      </c>
      <c r="G144" s="75">
        <v>4</v>
      </c>
      <c r="H144" s="56">
        <v>189</v>
      </c>
      <c r="I144" s="56">
        <f t="shared" si="12"/>
        <v>756</v>
      </c>
      <c r="J144" s="55">
        <v>0.23</v>
      </c>
      <c r="K144" s="56">
        <f t="shared" si="13"/>
        <v>173.88</v>
      </c>
      <c r="L144" s="57">
        <f t="shared" si="14"/>
        <v>929.88</v>
      </c>
      <c r="M144" s="39" t="str">
        <f>IFERROR(VLOOKUP($E144,#REF!,4,0),"")</f>
        <v/>
      </c>
      <c r="N144" s="39" t="str">
        <f>IFERROR(VLOOKUP($E144,#REF!,5,0),"")</f>
        <v/>
      </c>
      <c r="O144" s="39" t="str">
        <f>IFERROR(VLOOKUP($E144,#REF!,6,0),"")</f>
        <v/>
      </c>
      <c r="P144" s="39" t="str">
        <f>IFERROR(VLOOKUP($E144,#REF!,7,0),"")</f>
        <v/>
      </c>
      <c r="Q144" s="126" t="e">
        <f t="shared" si="15"/>
        <v>#VALUE!</v>
      </c>
      <c r="R144" s="168" t="e">
        <f t="shared" si="16"/>
        <v>#VALUE!</v>
      </c>
    </row>
    <row r="145" spans="1:19" x14ac:dyDescent="0.3">
      <c r="A145" s="9" t="s">
        <v>79</v>
      </c>
      <c r="B145" s="131" t="s">
        <v>16</v>
      </c>
      <c r="C145" s="131" t="s">
        <v>314</v>
      </c>
      <c r="D145" s="132" t="s">
        <v>360</v>
      </c>
      <c r="E145" s="132" t="s">
        <v>361</v>
      </c>
      <c r="F145" s="133" t="s">
        <v>20</v>
      </c>
      <c r="G145" s="133">
        <v>0</v>
      </c>
      <c r="H145" s="134">
        <v>3.9</v>
      </c>
      <c r="I145" s="134">
        <f t="shared" si="12"/>
        <v>0</v>
      </c>
      <c r="J145" s="135">
        <v>0.23</v>
      </c>
      <c r="K145" s="134">
        <f t="shared" si="13"/>
        <v>0</v>
      </c>
      <c r="L145" s="136">
        <f t="shared" si="14"/>
        <v>0</v>
      </c>
      <c r="M145" s="39" t="str">
        <f>IFERROR(VLOOKUP($E145,#REF!,4,0),"")</f>
        <v/>
      </c>
      <c r="N145" s="39" t="str">
        <f>IFERROR(VLOOKUP($E145,#REF!,5,0),"")</f>
        <v/>
      </c>
      <c r="O145" s="39" t="str">
        <f>IFERROR(VLOOKUP($E145,#REF!,6,0),"")</f>
        <v/>
      </c>
      <c r="P145" s="39" t="str">
        <f>IFERROR(VLOOKUP($E145,#REF!,7,0),"")</f>
        <v/>
      </c>
      <c r="Q145" s="126" t="e">
        <f t="shared" si="15"/>
        <v>#VALUE!</v>
      </c>
      <c r="R145" s="168" t="e">
        <f t="shared" si="16"/>
        <v>#VALUE!</v>
      </c>
    </row>
    <row r="146" spans="1:19" x14ac:dyDescent="0.3">
      <c r="A146" s="9" t="s">
        <v>82</v>
      </c>
      <c r="B146" s="54" t="s">
        <v>16</v>
      </c>
      <c r="C146" s="54" t="s">
        <v>314</v>
      </c>
      <c r="D146" s="60" t="s">
        <v>362</v>
      </c>
      <c r="E146" s="76" t="s">
        <v>363</v>
      </c>
      <c r="F146" s="75" t="s">
        <v>20</v>
      </c>
      <c r="G146" s="75">
        <v>5</v>
      </c>
      <c r="H146" s="56">
        <v>24.99</v>
      </c>
      <c r="I146" s="56">
        <f t="shared" si="12"/>
        <v>124.94999999999999</v>
      </c>
      <c r="J146" s="55">
        <v>0.23</v>
      </c>
      <c r="K146" s="56">
        <f t="shared" si="13"/>
        <v>28.738499999999998</v>
      </c>
      <c r="L146" s="57">
        <f t="shared" si="14"/>
        <v>153.68849999999998</v>
      </c>
      <c r="M146" s="39" t="str">
        <f>IFERROR(VLOOKUP($E146,#REF!,4,0),"")</f>
        <v/>
      </c>
      <c r="N146" s="39" t="str">
        <f>IFERROR(VLOOKUP($E146,#REF!,5,0),"")</f>
        <v/>
      </c>
      <c r="O146" s="39" t="str">
        <f>IFERROR(VLOOKUP($E146,#REF!,6,0),"")</f>
        <v/>
      </c>
      <c r="P146" s="39" t="str">
        <f>IFERROR(VLOOKUP($E146,#REF!,7,0),"")</f>
        <v/>
      </c>
      <c r="Q146" s="126" t="e">
        <f t="shared" si="15"/>
        <v>#VALUE!</v>
      </c>
      <c r="R146" s="168" t="e">
        <f t="shared" si="16"/>
        <v>#VALUE!</v>
      </c>
    </row>
    <row r="147" spans="1:19" x14ac:dyDescent="0.3">
      <c r="A147" s="9" t="s">
        <v>85</v>
      </c>
      <c r="B147" s="54" t="s">
        <v>16</v>
      </c>
      <c r="C147" s="54" t="s">
        <v>314</v>
      </c>
      <c r="D147" s="84" t="s">
        <v>364</v>
      </c>
      <c r="E147" s="84" t="s">
        <v>365</v>
      </c>
      <c r="F147" s="75" t="s">
        <v>25</v>
      </c>
      <c r="G147" s="75">
        <v>15</v>
      </c>
      <c r="H147" s="61">
        <v>29.99</v>
      </c>
      <c r="I147" s="56">
        <f t="shared" si="12"/>
        <v>449.84999999999997</v>
      </c>
      <c r="J147" s="55">
        <v>0.23</v>
      </c>
      <c r="K147" s="61">
        <f t="shared" si="13"/>
        <v>103.46549999999999</v>
      </c>
      <c r="L147" s="59">
        <f t="shared" si="14"/>
        <v>553.31549999999993</v>
      </c>
      <c r="M147" s="39" t="str">
        <f>IFERROR(VLOOKUP($E147,#REF!,4,0),"")</f>
        <v/>
      </c>
      <c r="N147" s="39" t="str">
        <f>IFERROR(VLOOKUP($E147,#REF!,5,0),"")</f>
        <v/>
      </c>
      <c r="O147" s="39" t="str">
        <f>IFERROR(VLOOKUP($E147,#REF!,6,0),"")</f>
        <v/>
      </c>
      <c r="P147" s="39" t="str">
        <f>IFERROR(VLOOKUP($E147,#REF!,7,0),"")</f>
        <v/>
      </c>
      <c r="Q147" s="126" t="e">
        <f t="shared" si="15"/>
        <v>#VALUE!</v>
      </c>
      <c r="R147" s="168" t="e">
        <f t="shared" si="16"/>
        <v>#VALUE!</v>
      </c>
    </row>
    <row r="148" spans="1:19" x14ac:dyDescent="0.3">
      <c r="A148" s="9" t="s">
        <v>88</v>
      </c>
      <c r="B148" s="54" t="s">
        <v>16</v>
      </c>
      <c r="C148" s="54" t="s">
        <v>314</v>
      </c>
      <c r="D148" s="60" t="s">
        <v>366</v>
      </c>
      <c r="E148" s="60" t="s">
        <v>367</v>
      </c>
      <c r="F148" s="75" t="s">
        <v>25</v>
      </c>
      <c r="G148" s="75">
        <v>2</v>
      </c>
      <c r="H148" s="56">
        <v>29</v>
      </c>
      <c r="I148" s="56">
        <f>G148*H148</f>
        <v>58</v>
      </c>
      <c r="J148" s="55">
        <v>0.23</v>
      </c>
      <c r="K148" s="56">
        <f t="shared" ref="K148:K159" si="17">I148*0.23</f>
        <v>13.34</v>
      </c>
      <c r="L148" s="57">
        <f t="shared" ref="L148:L159" si="18">I148+K148</f>
        <v>71.34</v>
      </c>
      <c r="M148" s="39" t="str">
        <f>IFERROR(VLOOKUP($E148,#REF!,4,0),"")</f>
        <v/>
      </c>
      <c r="N148" s="39" t="str">
        <f>IFERROR(VLOOKUP($E148,#REF!,5,0),"")</f>
        <v/>
      </c>
      <c r="O148" s="39" t="str">
        <f>IFERROR(VLOOKUP($E148,#REF!,6,0),"")</f>
        <v/>
      </c>
      <c r="P148" s="39" t="str">
        <f>IFERROR(VLOOKUP($E148,#REF!,7,0),"")</f>
        <v/>
      </c>
      <c r="Q148" s="126" t="e">
        <f t="shared" si="15"/>
        <v>#VALUE!</v>
      </c>
      <c r="R148" s="168" t="e">
        <f t="shared" si="16"/>
        <v>#VALUE!</v>
      </c>
    </row>
    <row r="149" spans="1:19" x14ac:dyDescent="0.3">
      <c r="A149" s="9" t="s">
        <v>91</v>
      </c>
      <c r="B149" s="54" t="s">
        <v>16</v>
      </c>
      <c r="C149" s="54" t="s">
        <v>314</v>
      </c>
      <c r="D149" s="60" t="s">
        <v>368</v>
      </c>
      <c r="E149" s="60" t="s">
        <v>369</v>
      </c>
      <c r="F149" s="75" t="s">
        <v>25</v>
      </c>
      <c r="G149" s="75">
        <v>2</v>
      </c>
      <c r="H149" s="56">
        <v>76.989999999999995</v>
      </c>
      <c r="I149" s="56">
        <f>G149*H149</f>
        <v>153.97999999999999</v>
      </c>
      <c r="J149" s="55">
        <v>-0.77</v>
      </c>
      <c r="K149" s="56">
        <f t="shared" si="17"/>
        <v>35.415399999999998</v>
      </c>
      <c r="L149" s="57">
        <f t="shared" si="18"/>
        <v>189.3954</v>
      </c>
      <c r="M149" s="39" t="str">
        <f>IFERROR(VLOOKUP($E149,#REF!,4,0),"")</f>
        <v/>
      </c>
      <c r="N149" s="39" t="str">
        <f>IFERROR(VLOOKUP($E149,#REF!,5,0),"")</f>
        <v/>
      </c>
      <c r="O149" s="39" t="str">
        <f>IFERROR(VLOOKUP($E149,#REF!,6,0),"")</f>
        <v/>
      </c>
      <c r="P149" s="39" t="str">
        <f>IFERROR(VLOOKUP($E149,#REF!,7,0),"")</f>
        <v/>
      </c>
      <c r="Q149" s="126" t="e">
        <f t="shared" si="15"/>
        <v>#VALUE!</v>
      </c>
      <c r="R149" s="168" t="e">
        <f t="shared" si="16"/>
        <v>#VALUE!</v>
      </c>
    </row>
    <row r="150" spans="1:19" x14ac:dyDescent="0.3">
      <c r="A150" s="9" t="s">
        <v>93</v>
      </c>
      <c r="B150" s="54" t="s">
        <v>16</v>
      </c>
      <c r="C150" s="54" t="s">
        <v>314</v>
      </c>
      <c r="D150" s="85" t="s">
        <v>370</v>
      </c>
      <c r="E150" s="77" t="s">
        <v>371</v>
      </c>
      <c r="F150" s="70" t="s">
        <v>304</v>
      </c>
      <c r="G150" s="70">
        <v>1</v>
      </c>
      <c r="H150" s="78">
        <v>32.9</v>
      </c>
      <c r="I150" s="78">
        <f t="shared" ref="I150:I159" si="19">H150*G150</f>
        <v>32.9</v>
      </c>
      <c r="J150" s="55">
        <v>0.23</v>
      </c>
      <c r="K150" s="56">
        <f t="shared" si="17"/>
        <v>7.5670000000000002</v>
      </c>
      <c r="L150" s="57">
        <f t="shared" si="18"/>
        <v>40.466999999999999</v>
      </c>
      <c r="M150" s="39" t="str">
        <f>IFERROR(VLOOKUP($E150,#REF!,4,0),"")</f>
        <v/>
      </c>
      <c r="N150" s="39" t="str">
        <f>IFERROR(VLOOKUP($E150,#REF!,5,0),"")</f>
        <v/>
      </c>
      <c r="O150" s="39" t="str">
        <f>IFERROR(VLOOKUP($E150,#REF!,6,0),"")</f>
        <v/>
      </c>
      <c r="P150" s="39" t="str">
        <f>IFERROR(VLOOKUP($E150,#REF!,7,0),"")</f>
        <v/>
      </c>
      <c r="Q150" s="126" t="e">
        <f t="shared" si="15"/>
        <v>#VALUE!</v>
      </c>
      <c r="R150" s="168" t="e">
        <f t="shared" si="16"/>
        <v>#VALUE!</v>
      </c>
    </row>
    <row r="151" spans="1:19" x14ac:dyDescent="0.3">
      <c r="A151" s="54" t="s">
        <v>95</v>
      </c>
      <c r="B151" s="49" t="s">
        <v>16</v>
      </c>
      <c r="C151" s="49" t="s">
        <v>314</v>
      </c>
      <c r="D151" s="27" t="s">
        <v>372</v>
      </c>
      <c r="E151" s="138" t="s">
        <v>361</v>
      </c>
      <c r="F151" s="64" t="s">
        <v>304</v>
      </c>
      <c r="G151" s="64">
        <v>1</v>
      </c>
      <c r="H151" s="140">
        <v>18</v>
      </c>
      <c r="I151" s="140">
        <f t="shared" si="19"/>
        <v>18</v>
      </c>
      <c r="J151" s="35">
        <v>0.23</v>
      </c>
      <c r="K151" s="36">
        <f t="shared" si="17"/>
        <v>4.1400000000000006</v>
      </c>
      <c r="L151" s="141">
        <f t="shared" si="18"/>
        <v>22.14</v>
      </c>
      <c r="M151" s="39" t="str">
        <f>IFERROR(VLOOKUP($E151,#REF!,4,0),"")</f>
        <v/>
      </c>
      <c r="N151" s="39" t="str">
        <f>IFERROR(VLOOKUP($E151,#REF!,5,0),"")</f>
        <v/>
      </c>
      <c r="O151" s="39" t="str">
        <f>IFERROR(VLOOKUP($E151,#REF!,6,0),"")</f>
        <v/>
      </c>
      <c r="P151" s="39" t="str">
        <f>IFERROR(VLOOKUP($E151,#REF!,7,0),"")</f>
        <v/>
      </c>
      <c r="Q151" s="126" t="e">
        <f t="shared" si="15"/>
        <v>#VALUE!</v>
      </c>
      <c r="R151" s="168" t="e">
        <f t="shared" si="16"/>
        <v>#VALUE!</v>
      </c>
      <c r="S151" s="3" t="s">
        <v>373</v>
      </c>
    </row>
    <row r="152" spans="1:19" x14ac:dyDescent="0.3">
      <c r="A152" s="54" t="s">
        <v>98</v>
      </c>
      <c r="B152" s="54" t="s">
        <v>16</v>
      </c>
      <c r="C152" s="54" t="s">
        <v>314</v>
      </c>
      <c r="D152" s="62" t="s">
        <v>374</v>
      </c>
      <c r="E152" s="77" t="s">
        <v>375</v>
      </c>
      <c r="F152" s="70" t="s">
        <v>304</v>
      </c>
      <c r="G152" s="54">
        <v>1</v>
      </c>
      <c r="H152" s="58">
        <v>53</v>
      </c>
      <c r="I152" s="78">
        <f t="shared" si="19"/>
        <v>53</v>
      </c>
      <c r="J152" s="55">
        <v>0.23</v>
      </c>
      <c r="K152" s="56">
        <f t="shared" si="17"/>
        <v>12.190000000000001</v>
      </c>
      <c r="L152" s="57">
        <f t="shared" si="18"/>
        <v>65.19</v>
      </c>
      <c r="M152" s="39" t="str">
        <f>IFERROR(VLOOKUP($E152,#REF!,4,0),"")</f>
        <v/>
      </c>
      <c r="N152" s="39" t="str">
        <f>IFERROR(VLOOKUP($E152,#REF!,5,0),"")</f>
        <v/>
      </c>
      <c r="O152" s="39" t="str">
        <f>IFERROR(VLOOKUP($E152,#REF!,6,0),"")</f>
        <v/>
      </c>
      <c r="P152" s="39" t="str">
        <f>IFERROR(VLOOKUP($E152,#REF!,7,0),"")</f>
        <v/>
      </c>
      <c r="Q152" s="126" t="e">
        <f t="shared" si="15"/>
        <v>#VALUE!</v>
      </c>
      <c r="R152" s="168" t="e">
        <f t="shared" si="16"/>
        <v>#VALUE!</v>
      </c>
    </row>
    <row r="153" spans="1:19" x14ac:dyDescent="0.3">
      <c r="A153" s="9" t="s">
        <v>101</v>
      </c>
      <c r="B153" s="9" t="s">
        <v>16</v>
      </c>
      <c r="C153" s="9" t="s">
        <v>314</v>
      </c>
      <c r="D153" s="28" t="s">
        <v>376</v>
      </c>
      <c r="E153" s="86" t="s">
        <v>377</v>
      </c>
      <c r="F153" s="70" t="s">
        <v>304</v>
      </c>
      <c r="G153" s="54">
        <v>3</v>
      </c>
      <c r="H153" s="78">
        <v>8.99</v>
      </c>
      <c r="I153" s="78">
        <f t="shared" si="19"/>
        <v>26.97</v>
      </c>
      <c r="J153" s="55">
        <v>0.23</v>
      </c>
      <c r="K153" s="56">
        <f t="shared" si="17"/>
        <v>6.2031000000000001</v>
      </c>
      <c r="L153" s="57">
        <f t="shared" si="18"/>
        <v>33.173099999999998</v>
      </c>
      <c r="M153" s="39" t="str">
        <f>IFERROR(VLOOKUP($E153,#REF!,4,0),"")</f>
        <v/>
      </c>
      <c r="N153" s="39" t="str">
        <f>IFERROR(VLOOKUP($E153,#REF!,5,0),"")</f>
        <v/>
      </c>
      <c r="O153" s="39" t="str">
        <f>IFERROR(VLOOKUP($E153,#REF!,6,0),"")</f>
        <v/>
      </c>
      <c r="P153" s="39" t="str">
        <f>IFERROR(VLOOKUP($E153,#REF!,7,0),"")</f>
        <v/>
      </c>
      <c r="Q153" s="126" t="e">
        <f t="shared" si="15"/>
        <v>#VALUE!</v>
      </c>
      <c r="R153" s="168" t="e">
        <f t="shared" si="16"/>
        <v>#VALUE!</v>
      </c>
    </row>
    <row r="154" spans="1:19" x14ac:dyDescent="0.3">
      <c r="A154" s="9" t="s">
        <v>103</v>
      </c>
      <c r="B154" s="9" t="s">
        <v>16</v>
      </c>
      <c r="C154" s="9" t="s">
        <v>314</v>
      </c>
      <c r="D154" s="28" t="s">
        <v>378</v>
      </c>
      <c r="E154" s="24" t="e">
        <f>#REF!</f>
        <v>#REF!</v>
      </c>
      <c r="F154" s="70" t="s">
        <v>304</v>
      </c>
      <c r="G154" s="54">
        <v>2</v>
      </c>
      <c r="H154" s="78">
        <v>39.99</v>
      </c>
      <c r="I154" s="78">
        <f t="shared" si="19"/>
        <v>79.98</v>
      </c>
      <c r="J154" s="55">
        <v>0.23</v>
      </c>
      <c r="K154" s="56">
        <f t="shared" si="17"/>
        <v>18.395400000000002</v>
      </c>
      <c r="L154" s="57">
        <f t="shared" si="18"/>
        <v>98.375400000000013</v>
      </c>
      <c r="M154" s="39">
        <v>21.1</v>
      </c>
      <c r="N154" s="39">
        <v>48</v>
      </c>
      <c r="O154" s="39">
        <v>49.99</v>
      </c>
      <c r="P154" s="39">
        <f t="shared" ref="P154" si="20">(M154+N154+O154)/3</f>
        <v>39.696666666666665</v>
      </c>
      <c r="Q154" s="126">
        <f t="shared" si="15"/>
        <v>79.393333333333331</v>
      </c>
      <c r="R154" s="168">
        <f t="shared" si="16"/>
        <v>-18.982066666666682</v>
      </c>
    </row>
    <row r="155" spans="1:19" x14ac:dyDescent="0.3">
      <c r="A155" s="9" t="s">
        <v>106</v>
      </c>
      <c r="B155" s="9" t="s">
        <v>16</v>
      </c>
      <c r="C155" s="9" t="s">
        <v>314</v>
      </c>
      <c r="D155" s="28" t="s">
        <v>379</v>
      </c>
      <c r="E155" s="24" t="s">
        <v>380</v>
      </c>
      <c r="F155" s="70" t="s">
        <v>304</v>
      </c>
      <c r="G155" s="54">
        <v>2</v>
      </c>
      <c r="H155" s="58">
        <v>71.06</v>
      </c>
      <c r="I155" s="78">
        <f t="shared" si="19"/>
        <v>142.12</v>
      </c>
      <c r="J155" s="55">
        <v>0.23</v>
      </c>
      <c r="K155" s="56">
        <f t="shared" si="17"/>
        <v>32.687600000000003</v>
      </c>
      <c r="L155" s="57">
        <f t="shared" si="18"/>
        <v>174.80760000000001</v>
      </c>
      <c r="M155" s="39" t="str">
        <f>IFERROR(VLOOKUP($E155,#REF!,4,0),"")</f>
        <v/>
      </c>
      <c r="N155" s="39" t="str">
        <f>IFERROR(VLOOKUP($E155,#REF!,5,0),"")</f>
        <v/>
      </c>
      <c r="O155" s="39" t="str">
        <f>IFERROR(VLOOKUP($E155,#REF!,6,0),"")</f>
        <v/>
      </c>
      <c r="P155" s="39" t="str">
        <f>IFERROR(VLOOKUP($E155,#REF!,7,0),"")</f>
        <v/>
      </c>
      <c r="Q155" s="126" t="e">
        <f t="shared" si="15"/>
        <v>#VALUE!</v>
      </c>
      <c r="R155" s="168" t="e">
        <f t="shared" si="16"/>
        <v>#VALUE!</v>
      </c>
    </row>
    <row r="156" spans="1:19" x14ac:dyDescent="0.3">
      <c r="A156" s="9" t="s">
        <v>109</v>
      </c>
      <c r="B156" s="9" t="s">
        <v>16</v>
      </c>
      <c r="C156" s="9" t="s">
        <v>314</v>
      </c>
      <c r="D156" s="28" t="s">
        <v>381</v>
      </c>
      <c r="E156" s="28" t="s">
        <v>382</v>
      </c>
      <c r="F156" s="70" t="s">
        <v>304</v>
      </c>
      <c r="G156" s="54">
        <v>1</v>
      </c>
      <c r="H156" s="58">
        <v>35</v>
      </c>
      <c r="I156" s="78">
        <f t="shared" si="19"/>
        <v>35</v>
      </c>
      <c r="J156" s="55">
        <v>0.23</v>
      </c>
      <c r="K156" s="56">
        <f t="shared" si="17"/>
        <v>8.0500000000000007</v>
      </c>
      <c r="L156" s="57">
        <f t="shared" si="18"/>
        <v>43.05</v>
      </c>
      <c r="M156" s="39" t="str">
        <f>IFERROR(VLOOKUP($E156,#REF!,4,0),"")</f>
        <v/>
      </c>
      <c r="N156" s="39" t="str">
        <f>IFERROR(VLOOKUP($E156,#REF!,5,0),"")</f>
        <v/>
      </c>
      <c r="O156" s="39" t="str">
        <f>IFERROR(VLOOKUP($E156,#REF!,6,0),"")</f>
        <v/>
      </c>
      <c r="P156" s="39" t="str">
        <f>IFERROR(VLOOKUP($E156,#REF!,7,0),"")</f>
        <v/>
      </c>
      <c r="Q156" s="126" t="e">
        <f t="shared" si="15"/>
        <v>#VALUE!</v>
      </c>
      <c r="R156" s="168" t="e">
        <f t="shared" si="16"/>
        <v>#VALUE!</v>
      </c>
    </row>
    <row r="157" spans="1:19" x14ac:dyDescent="0.3">
      <c r="A157" s="9" t="s">
        <v>111</v>
      </c>
      <c r="B157" s="9" t="s">
        <v>16</v>
      </c>
      <c r="C157" s="9" t="s">
        <v>314</v>
      </c>
      <c r="D157" s="28" t="s">
        <v>383</v>
      </c>
      <c r="E157" s="24" t="s">
        <v>384</v>
      </c>
      <c r="F157" s="70" t="s">
        <v>304</v>
      </c>
      <c r="G157" s="54">
        <v>1</v>
      </c>
      <c r="H157" s="58">
        <v>59.99</v>
      </c>
      <c r="I157" s="78">
        <f t="shared" si="19"/>
        <v>59.99</v>
      </c>
      <c r="J157" s="55">
        <v>0.23</v>
      </c>
      <c r="K157" s="56">
        <f t="shared" si="17"/>
        <v>13.797700000000001</v>
      </c>
      <c r="L157" s="57">
        <f t="shared" si="18"/>
        <v>73.787700000000001</v>
      </c>
      <c r="M157" s="39" t="str">
        <f>IFERROR(VLOOKUP($E157,#REF!,4,0),"")</f>
        <v/>
      </c>
      <c r="N157" s="39" t="str">
        <f>IFERROR(VLOOKUP($E157,#REF!,5,0),"")</f>
        <v/>
      </c>
      <c r="O157" s="39" t="str">
        <f>IFERROR(VLOOKUP($E157,#REF!,6,0),"")</f>
        <v/>
      </c>
      <c r="P157" s="39" t="str">
        <f>IFERROR(VLOOKUP($E157,#REF!,7,0),"")</f>
        <v/>
      </c>
      <c r="Q157" s="126" t="e">
        <f t="shared" si="15"/>
        <v>#VALUE!</v>
      </c>
      <c r="R157" s="168" t="e">
        <f t="shared" si="16"/>
        <v>#VALUE!</v>
      </c>
    </row>
    <row r="158" spans="1:19" x14ac:dyDescent="0.3">
      <c r="A158" s="9" t="s">
        <v>113</v>
      </c>
      <c r="B158" s="9" t="s">
        <v>16</v>
      </c>
      <c r="C158" s="9" t="s">
        <v>314</v>
      </c>
      <c r="D158" s="28" t="s">
        <v>385</v>
      </c>
      <c r="E158" s="24" t="s">
        <v>386</v>
      </c>
      <c r="F158" s="70" t="s">
        <v>304</v>
      </c>
      <c r="G158" s="54">
        <v>2</v>
      </c>
      <c r="H158" s="58">
        <v>7.4</v>
      </c>
      <c r="I158" s="78">
        <f t="shared" si="19"/>
        <v>14.8</v>
      </c>
      <c r="J158" s="55">
        <v>0.23</v>
      </c>
      <c r="K158" s="56">
        <f t="shared" si="17"/>
        <v>3.4040000000000004</v>
      </c>
      <c r="L158" s="57">
        <f t="shared" si="18"/>
        <v>18.204000000000001</v>
      </c>
      <c r="M158" s="39" t="str">
        <f>IFERROR(VLOOKUP($E158,#REF!,4,0),"")</f>
        <v/>
      </c>
      <c r="N158" s="39" t="str">
        <f>IFERROR(VLOOKUP($E158,#REF!,5,0),"")</f>
        <v/>
      </c>
      <c r="O158" s="39" t="str">
        <f>IFERROR(VLOOKUP($E158,#REF!,6,0),"")</f>
        <v/>
      </c>
      <c r="P158" s="39" t="str">
        <f>IFERROR(VLOOKUP($E158,#REF!,7,0),"")</f>
        <v/>
      </c>
      <c r="Q158" s="126" t="e">
        <f t="shared" si="15"/>
        <v>#VALUE!</v>
      </c>
      <c r="R158" s="168" t="e">
        <f t="shared" si="16"/>
        <v>#VALUE!</v>
      </c>
    </row>
    <row r="159" spans="1:19" x14ac:dyDescent="0.3">
      <c r="A159" s="9" t="s">
        <v>115</v>
      </c>
      <c r="B159" s="9" t="s">
        <v>16</v>
      </c>
      <c r="C159" s="9" t="s">
        <v>314</v>
      </c>
      <c r="D159" s="28" t="s">
        <v>387</v>
      </c>
      <c r="E159" s="86" t="s">
        <v>388</v>
      </c>
      <c r="F159" s="70"/>
      <c r="G159" s="54">
        <v>4</v>
      </c>
      <c r="H159" s="58">
        <v>32</v>
      </c>
      <c r="I159" s="78">
        <f t="shared" si="19"/>
        <v>128</v>
      </c>
      <c r="J159" s="55">
        <v>0.23</v>
      </c>
      <c r="K159" s="56">
        <f t="shared" si="17"/>
        <v>29.44</v>
      </c>
      <c r="L159" s="57">
        <f t="shared" si="18"/>
        <v>157.44</v>
      </c>
      <c r="M159" s="39" t="str">
        <f>IFERROR(VLOOKUP($E159,#REF!,4,0),"")</f>
        <v/>
      </c>
      <c r="N159" s="39" t="str">
        <f>IFERROR(VLOOKUP($E159,#REF!,5,0),"")</f>
        <v/>
      </c>
      <c r="O159" s="39" t="str">
        <f>IFERROR(VLOOKUP($E159,#REF!,6,0),"")</f>
        <v/>
      </c>
      <c r="P159" s="39" t="str">
        <f>IFERROR(VLOOKUP($E159,#REF!,7,0),"")</f>
        <v/>
      </c>
      <c r="Q159" s="126" t="e">
        <f t="shared" si="15"/>
        <v>#VALUE!</v>
      </c>
      <c r="R159" s="168" t="e">
        <f t="shared" si="16"/>
        <v>#VALUE!</v>
      </c>
    </row>
    <row r="160" spans="1:19" s="2" customFormat="1" ht="35.25" customHeight="1" x14ac:dyDescent="0.3">
      <c r="A160" s="294"/>
      <c r="B160" s="295"/>
      <c r="C160" s="295"/>
      <c r="D160" s="295"/>
      <c r="E160" s="295"/>
      <c r="F160" s="295"/>
      <c r="G160" s="295"/>
      <c r="H160" s="296"/>
      <c r="I160" s="161">
        <f t="shared" ref="I160" si="21">SUM(I122:I159)</f>
        <v>3860.0299999999993</v>
      </c>
      <c r="J160" s="161"/>
      <c r="K160" s="161"/>
      <c r="L160" s="161">
        <f>SUM(L122:L159)</f>
        <v>4747.8368999999993</v>
      </c>
      <c r="M160" s="161"/>
      <c r="N160" s="161"/>
      <c r="O160" s="161"/>
      <c r="P160" s="161"/>
      <c r="Q160" s="161" t="e">
        <f t="shared" ref="Q160" si="22">SUM(Q122:Q159)</f>
        <v>#VALUE!</v>
      </c>
      <c r="R160" s="161" t="e">
        <f t="shared" si="16"/>
        <v>#VALUE!</v>
      </c>
    </row>
    <row r="161" spans="1:18" x14ac:dyDescent="0.3">
      <c r="A161" s="17" t="s">
        <v>15</v>
      </c>
      <c r="B161" s="17" t="s">
        <v>16</v>
      </c>
      <c r="C161" s="17" t="s">
        <v>389</v>
      </c>
      <c r="D161" s="87" t="s">
        <v>390</v>
      </c>
      <c r="E161" s="21" t="s">
        <v>391</v>
      </c>
      <c r="F161" s="20" t="s">
        <v>20</v>
      </c>
      <c r="G161" s="46">
        <v>6</v>
      </c>
      <c r="H161" s="22">
        <v>28.46</v>
      </c>
      <c r="I161" s="22">
        <f t="shared" ref="I161:I178" si="23">G161*H161</f>
        <v>170.76</v>
      </c>
      <c r="J161" s="88">
        <v>0.23</v>
      </c>
      <c r="K161" s="22">
        <f t="shared" ref="K161:K178" si="24">I161*0.23</f>
        <v>39.274799999999999</v>
      </c>
      <c r="L161" s="18">
        <f t="shared" ref="L161:L178" si="25">I161+K161</f>
        <v>210.03479999999999</v>
      </c>
      <c r="M161" s="39" t="str">
        <f>IFERROR(VLOOKUP($E161,#REF!,4,0),"")</f>
        <v/>
      </c>
      <c r="N161" s="39" t="str">
        <f>IFERROR(VLOOKUP($E161,#REF!,5,0),"")</f>
        <v/>
      </c>
      <c r="O161" s="39" t="str">
        <f>IFERROR(VLOOKUP($E161,#REF!,6,0),"")</f>
        <v/>
      </c>
      <c r="P161" s="39" t="str">
        <f>IFERROR(VLOOKUP($E161,#REF!,7,0),"")</f>
        <v/>
      </c>
      <c r="Q161" s="126" t="e">
        <f t="shared" ref="Q161:Q192" si="26">P161*G161</f>
        <v>#VALUE!</v>
      </c>
      <c r="R161" s="168" t="e">
        <f t="shared" si="16"/>
        <v>#VALUE!</v>
      </c>
    </row>
    <row r="162" spans="1:18" x14ac:dyDescent="0.3">
      <c r="A162" s="17" t="s">
        <v>22</v>
      </c>
      <c r="B162" s="142" t="s">
        <v>16</v>
      </c>
      <c r="C162" s="142" t="s">
        <v>389</v>
      </c>
      <c r="D162" s="143" t="s">
        <v>392</v>
      </c>
      <c r="E162" s="144" t="s">
        <v>393</v>
      </c>
      <c r="F162" s="145" t="s">
        <v>20</v>
      </c>
      <c r="G162" s="145">
        <v>0</v>
      </c>
      <c r="H162" s="146">
        <v>11.5</v>
      </c>
      <c r="I162" s="146">
        <f t="shared" si="23"/>
        <v>0</v>
      </c>
      <c r="J162" s="147">
        <v>0.23</v>
      </c>
      <c r="K162" s="146">
        <f t="shared" si="24"/>
        <v>0</v>
      </c>
      <c r="L162" s="148">
        <f t="shared" si="25"/>
        <v>0</v>
      </c>
      <c r="M162" s="39" t="str">
        <f>IFERROR(VLOOKUP($E162,#REF!,4,0),"")</f>
        <v/>
      </c>
      <c r="N162" s="39" t="str">
        <f>IFERROR(VLOOKUP($E162,#REF!,5,0),"")</f>
        <v/>
      </c>
      <c r="O162" s="39" t="str">
        <f>IFERROR(VLOOKUP($E162,#REF!,6,0),"")</f>
        <v/>
      </c>
      <c r="P162" s="39" t="str">
        <f>IFERROR(VLOOKUP($E162,#REF!,7,0),"")</f>
        <v/>
      </c>
      <c r="Q162" s="126" t="e">
        <f t="shared" si="26"/>
        <v>#VALUE!</v>
      </c>
      <c r="R162" s="168" t="e">
        <f t="shared" ref="R162:R193" si="27">Q162-L162</f>
        <v>#VALUE!</v>
      </c>
    </row>
    <row r="163" spans="1:18" x14ac:dyDescent="0.3">
      <c r="A163" s="17" t="s">
        <v>26</v>
      </c>
      <c r="B163" s="17" t="s">
        <v>16</v>
      </c>
      <c r="C163" s="17" t="s">
        <v>389</v>
      </c>
      <c r="D163" s="87" t="s">
        <v>394</v>
      </c>
      <c r="E163" s="21" t="s">
        <v>395</v>
      </c>
      <c r="F163" s="20" t="s">
        <v>20</v>
      </c>
      <c r="G163" s="46">
        <v>1</v>
      </c>
      <c r="H163" s="22">
        <v>32.51</v>
      </c>
      <c r="I163" s="22">
        <f t="shared" si="23"/>
        <v>32.51</v>
      </c>
      <c r="J163" s="88">
        <v>0.23</v>
      </c>
      <c r="K163" s="22">
        <f t="shared" si="24"/>
        <v>7.4772999999999996</v>
      </c>
      <c r="L163" s="18">
        <f t="shared" si="25"/>
        <v>39.987299999999998</v>
      </c>
      <c r="M163" s="39" t="str">
        <f>IFERROR(VLOOKUP($E163,#REF!,4,0),"")</f>
        <v/>
      </c>
      <c r="N163" s="39" t="str">
        <f>IFERROR(VLOOKUP($E163,#REF!,5,0),"")</f>
        <v/>
      </c>
      <c r="O163" s="39" t="str">
        <f>IFERROR(VLOOKUP($E163,#REF!,6,0),"")</f>
        <v/>
      </c>
      <c r="P163" s="39" t="str">
        <f>IFERROR(VLOOKUP($E163,#REF!,7,0),"")</f>
        <v/>
      </c>
      <c r="Q163" s="126" t="e">
        <f t="shared" si="26"/>
        <v>#VALUE!</v>
      </c>
      <c r="R163" s="168" t="e">
        <f t="shared" si="27"/>
        <v>#VALUE!</v>
      </c>
    </row>
    <row r="164" spans="1:18" x14ac:dyDescent="0.3">
      <c r="A164" s="17" t="s">
        <v>29</v>
      </c>
      <c r="B164" s="17" t="s">
        <v>16</v>
      </c>
      <c r="C164" s="17" t="s">
        <v>389</v>
      </c>
      <c r="D164" s="87" t="s">
        <v>396</v>
      </c>
      <c r="E164" s="21" t="s">
        <v>397</v>
      </c>
      <c r="F164" s="20" t="s">
        <v>20</v>
      </c>
      <c r="G164" s="46">
        <v>8</v>
      </c>
      <c r="H164" s="22">
        <v>36.58</v>
      </c>
      <c r="I164" s="22">
        <f t="shared" si="23"/>
        <v>292.64</v>
      </c>
      <c r="J164" s="88">
        <v>0.23</v>
      </c>
      <c r="K164" s="22">
        <f t="shared" si="24"/>
        <v>67.307199999999995</v>
      </c>
      <c r="L164" s="18">
        <f t="shared" si="25"/>
        <v>359.94719999999995</v>
      </c>
      <c r="M164" s="39" t="str">
        <f>IFERROR(VLOOKUP($E164,#REF!,4,0),"")</f>
        <v/>
      </c>
      <c r="N164" s="39" t="str">
        <f>IFERROR(VLOOKUP($E164,#REF!,5,0),"")</f>
        <v/>
      </c>
      <c r="O164" s="39" t="str">
        <f>IFERROR(VLOOKUP($E164,#REF!,6,0),"")</f>
        <v/>
      </c>
      <c r="P164" s="39" t="str">
        <f>IFERROR(VLOOKUP($E164,#REF!,7,0),"")</f>
        <v/>
      </c>
      <c r="Q164" s="126" t="e">
        <f t="shared" si="26"/>
        <v>#VALUE!</v>
      </c>
      <c r="R164" s="168" t="e">
        <f t="shared" si="27"/>
        <v>#VALUE!</v>
      </c>
    </row>
    <row r="165" spans="1:18" x14ac:dyDescent="0.3">
      <c r="A165" s="17" t="s">
        <v>31</v>
      </c>
      <c r="B165" s="142" t="s">
        <v>16</v>
      </c>
      <c r="C165" s="142" t="s">
        <v>389</v>
      </c>
      <c r="D165" s="144" t="s">
        <v>398</v>
      </c>
      <c r="E165" s="144" t="s">
        <v>399</v>
      </c>
      <c r="F165" s="145" t="s">
        <v>20</v>
      </c>
      <c r="G165" s="145">
        <v>0</v>
      </c>
      <c r="H165" s="146">
        <v>1.22</v>
      </c>
      <c r="I165" s="146">
        <f t="shared" si="23"/>
        <v>0</v>
      </c>
      <c r="J165" s="147">
        <v>0.23</v>
      </c>
      <c r="K165" s="146">
        <f t="shared" si="24"/>
        <v>0</v>
      </c>
      <c r="L165" s="148">
        <f t="shared" si="25"/>
        <v>0</v>
      </c>
      <c r="M165" s="39" t="str">
        <f>IFERROR(VLOOKUP($E165,#REF!,4,0),"")</f>
        <v/>
      </c>
      <c r="N165" s="39" t="str">
        <f>IFERROR(VLOOKUP($E165,#REF!,5,0),"")</f>
        <v/>
      </c>
      <c r="O165" s="39" t="str">
        <f>IFERROR(VLOOKUP($E165,#REF!,6,0),"")</f>
        <v/>
      </c>
      <c r="P165" s="39" t="str">
        <f>IFERROR(VLOOKUP($E165,#REF!,7,0),"")</f>
        <v/>
      </c>
      <c r="Q165" s="126" t="e">
        <f t="shared" si="26"/>
        <v>#VALUE!</v>
      </c>
      <c r="R165" s="168" t="e">
        <f t="shared" si="27"/>
        <v>#VALUE!</v>
      </c>
    </row>
    <row r="166" spans="1:18" x14ac:dyDescent="0.3">
      <c r="A166" s="17" t="s">
        <v>33</v>
      </c>
      <c r="B166" s="142" t="s">
        <v>16</v>
      </c>
      <c r="C166" s="149" t="s">
        <v>389</v>
      </c>
      <c r="D166" s="150" t="s">
        <v>400</v>
      </c>
      <c r="E166" s="150" t="s">
        <v>401</v>
      </c>
      <c r="F166" s="151" t="s">
        <v>20</v>
      </c>
      <c r="G166" s="151">
        <v>0</v>
      </c>
      <c r="H166" s="152">
        <v>24.38</v>
      </c>
      <c r="I166" s="152">
        <f t="shared" si="23"/>
        <v>0</v>
      </c>
      <c r="J166" s="153">
        <v>0.23</v>
      </c>
      <c r="K166" s="152">
        <f t="shared" si="24"/>
        <v>0</v>
      </c>
      <c r="L166" s="154">
        <f t="shared" si="25"/>
        <v>0</v>
      </c>
      <c r="M166" s="40" t="str">
        <f>IFERROR(VLOOKUP($E166,#REF!,4,0),"")</f>
        <v/>
      </c>
      <c r="N166" s="40" t="str">
        <f>IFERROR(VLOOKUP($E166,#REF!,5,0),"")</f>
        <v/>
      </c>
      <c r="O166" s="40" t="str">
        <f>IFERROR(VLOOKUP($E166,#REF!,6,0),"")</f>
        <v/>
      </c>
      <c r="P166" s="40" t="str">
        <f>IFERROR(VLOOKUP($E166,#REF!,7,0),"")</f>
        <v/>
      </c>
      <c r="Q166" s="126" t="e">
        <f t="shared" si="26"/>
        <v>#VALUE!</v>
      </c>
      <c r="R166" s="168" t="e">
        <f t="shared" si="27"/>
        <v>#VALUE!</v>
      </c>
    </row>
    <row r="167" spans="1:18" x14ac:dyDescent="0.3">
      <c r="A167" s="17" t="s">
        <v>35</v>
      </c>
      <c r="B167" s="19" t="s">
        <v>16</v>
      </c>
      <c r="C167" s="20" t="s">
        <v>389</v>
      </c>
      <c r="D167" s="21" t="s">
        <v>402</v>
      </c>
      <c r="E167" s="21" t="s">
        <v>403</v>
      </c>
      <c r="F167" s="20" t="s">
        <v>20</v>
      </c>
      <c r="G167" s="46">
        <v>24</v>
      </c>
      <c r="H167" s="22">
        <v>24.31</v>
      </c>
      <c r="I167" s="22">
        <f t="shared" si="23"/>
        <v>583.43999999999994</v>
      </c>
      <c r="J167" s="88">
        <v>0.23</v>
      </c>
      <c r="K167" s="22">
        <f t="shared" si="24"/>
        <v>134.19119999999998</v>
      </c>
      <c r="L167" s="18">
        <f t="shared" si="25"/>
        <v>717.63119999999992</v>
      </c>
      <c r="M167" s="41" t="str">
        <f>IFERROR(VLOOKUP($E167,#REF!,4,0),"")</f>
        <v/>
      </c>
      <c r="N167" s="41" t="str">
        <f>IFERROR(VLOOKUP($E167,#REF!,5,0),"")</f>
        <v/>
      </c>
      <c r="O167" s="41" t="str">
        <f>IFERROR(VLOOKUP($E167,#REF!,6,0),"")</f>
        <v/>
      </c>
      <c r="P167" s="41" t="str">
        <f>IFERROR(VLOOKUP($E167,#REF!,7,0),"")</f>
        <v/>
      </c>
      <c r="Q167" s="126" t="e">
        <f t="shared" si="26"/>
        <v>#VALUE!</v>
      </c>
      <c r="R167" s="168" t="e">
        <f t="shared" si="27"/>
        <v>#VALUE!</v>
      </c>
    </row>
    <row r="168" spans="1:18" x14ac:dyDescent="0.3">
      <c r="A168" s="17" t="s">
        <v>38</v>
      </c>
      <c r="B168" s="155" t="s">
        <v>16</v>
      </c>
      <c r="C168" s="145" t="s">
        <v>389</v>
      </c>
      <c r="D168" s="144" t="s">
        <v>404</v>
      </c>
      <c r="E168" s="144" t="s">
        <v>405</v>
      </c>
      <c r="F168" s="145" t="s">
        <v>20</v>
      </c>
      <c r="G168" s="145">
        <v>0</v>
      </c>
      <c r="H168" s="146">
        <v>63</v>
      </c>
      <c r="I168" s="146">
        <f t="shared" si="23"/>
        <v>0</v>
      </c>
      <c r="J168" s="147">
        <v>0.23</v>
      </c>
      <c r="K168" s="146">
        <f t="shared" si="24"/>
        <v>0</v>
      </c>
      <c r="L168" s="148">
        <f t="shared" si="25"/>
        <v>0</v>
      </c>
      <c r="M168" s="41" t="str">
        <f>IFERROR(VLOOKUP($E168,#REF!,4,0),"")</f>
        <v/>
      </c>
      <c r="N168" s="41" t="str">
        <f>IFERROR(VLOOKUP($E168,#REF!,5,0),"")</f>
        <v/>
      </c>
      <c r="O168" s="41" t="str">
        <f>IFERROR(VLOOKUP($E168,#REF!,6,0),"")</f>
        <v/>
      </c>
      <c r="P168" s="41" t="str">
        <f>IFERROR(VLOOKUP($E168,#REF!,7,0),"")</f>
        <v/>
      </c>
      <c r="Q168" s="126" t="e">
        <f t="shared" si="26"/>
        <v>#VALUE!</v>
      </c>
      <c r="R168" s="168" t="e">
        <f t="shared" si="27"/>
        <v>#VALUE!</v>
      </c>
    </row>
    <row r="169" spans="1:18" x14ac:dyDescent="0.3">
      <c r="A169" s="17" t="s">
        <v>40</v>
      </c>
      <c r="B169" s="19" t="s">
        <v>16</v>
      </c>
      <c r="C169" s="20" t="s">
        <v>389</v>
      </c>
      <c r="D169" s="21" t="s">
        <v>406</v>
      </c>
      <c r="E169" s="21" t="s">
        <v>407</v>
      </c>
      <c r="F169" s="20" t="s">
        <v>20</v>
      </c>
      <c r="G169" s="46">
        <v>2</v>
      </c>
      <c r="H169" s="22">
        <v>97.56</v>
      </c>
      <c r="I169" s="22">
        <f t="shared" si="23"/>
        <v>195.12</v>
      </c>
      <c r="J169" s="88">
        <v>0.23</v>
      </c>
      <c r="K169" s="22">
        <f t="shared" si="24"/>
        <v>44.877600000000001</v>
      </c>
      <c r="L169" s="18">
        <f t="shared" si="25"/>
        <v>239.99760000000001</v>
      </c>
      <c r="M169" s="41" t="str">
        <f>IFERROR(VLOOKUP($E169,#REF!,4,0),"")</f>
        <v/>
      </c>
      <c r="N169" s="41" t="str">
        <f>IFERROR(VLOOKUP($E169,#REF!,5,0),"")</f>
        <v/>
      </c>
      <c r="O169" s="41" t="str">
        <f>IFERROR(VLOOKUP($E169,#REF!,6,0),"")</f>
        <v/>
      </c>
      <c r="P169" s="41" t="str">
        <f>IFERROR(VLOOKUP($E169,#REF!,7,0),"")</f>
        <v/>
      </c>
      <c r="Q169" s="126" t="e">
        <f t="shared" si="26"/>
        <v>#VALUE!</v>
      </c>
      <c r="R169" s="168" t="e">
        <f t="shared" si="27"/>
        <v>#VALUE!</v>
      </c>
    </row>
    <row r="170" spans="1:18" x14ac:dyDescent="0.3">
      <c r="A170" s="17" t="s">
        <v>42</v>
      </c>
      <c r="B170" s="19" t="s">
        <v>16</v>
      </c>
      <c r="C170" s="20" t="s">
        <v>389</v>
      </c>
      <c r="D170" s="21" t="s">
        <v>408</v>
      </c>
      <c r="E170" s="21" t="s">
        <v>409</v>
      </c>
      <c r="F170" s="20" t="s">
        <v>20</v>
      </c>
      <c r="G170" s="46">
        <v>20</v>
      </c>
      <c r="H170" s="22">
        <v>15.45</v>
      </c>
      <c r="I170" s="22">
        <f t="shared" si="23"/>
        <v>309</v>
      </c>
      <c r="J170" s="88">
        <v>0.23</v>
      </c>
      <c r="K170" s="22">
        <f t="shared" si="24"/>
        <v>71.070000000000007</v>
      </c>
      <c r="L170" s="18">
        <f t="shared" si="25"/>
        <v>380.07</v>
      </c>
      <c r="M170" s="41" t="str">
        <f>IFERROR(VLOOKUP($E170,#REF!,4,0),"")</f>
        <v/>
      </c>
      <c r="N170" s="41" t="str">
        <f>IFERROR(VLOOKUP($E170,#REF!,5,0),"")</f>
        <v/>
      </c>
      <c r="O170" s="41" t="str">
        <f>IFERROR(VLOOKUP($E170,#REF!,6,0),"")</f>
        <v/>
      </c>
      <c r="P170" s="41" t="str">
        <f>IFERROR(VLOOKUP($E170,#REF!,7,0),"")</f>
        <v/>
      </c>
      <c r="Q170" s="126" t="e">
        <f t="shared" si="26"/>
        <v>#VALUE!</v>
      </c>
      <c r="R170" s="168" t="e">
        <f t="shared" si="27"/>
        <v>#VALUE!</v>
      </c>
    </row>
    <row r="171" spans="1:18" x14ac:dyDescent="0.3">
      <c r="A171" s="17" t="s">
        <v>44</v>
      </c>
      <c r="B171" s="19" t="s">
        <v>16</v>
      </c>
      <c r="C171" s="145" t="s">
        <v>389</v>
      </c>
      <c r="D171" s="144" t="s">
        <v>410</v>
      </c>
      <c r="E171" s="144" t="s">
        <v>411</v>
      </c>
      <c r="F171" s="145" t="s">
        <v>20</v>
      </c>
      <c r="G171" s="145">
        <v>0</v>
      </c>
      <c r="H171" s="146">
        <v>56.83</v>
      </c>
      <c r="I171" s="146">
        <f t="shared" si="23"/>
        <v>0</v>
      </c>
      <c r="J171" s="147">
        <v>0.23</v>
      </c>
      <c r="K171" s="146">
        <f t="shared" si="24"/>
        <v>0</v>
      </c>
      <c r="L171" s="148">
        <f t="shared" si="25"/>
        <v>0</v>
      </c>
      <c r="M171" s="41" t="str">
        <f>IFERROR(VLOOKUP($E171,#REF!,4,0),"")</f>
        <v/>
      </c>
      <c r="N171" s="41" t="str">
        <f>IFERROR(VLOOKUP($E171,#REF!,5,0),"")</f>
        <v/>
      </c>
      <c r="O171" s="41" t="str">
        <f>IFERROR(VLOOKUP($E171,#REF!,6,0),"")</f>
        <v/>
      </c>
      <c r="P171" s="41" t="str">
        <f>IFERROR(VLOOKUP($E171,#REF!,7,0),"")</f>
        <v/>
      </c>
      <c r="Q171" s="126" t="e">
        <f t="shared" si="26"/>
        <v>#VALUE!</v>
      </c>
      <c r="R171" s="168" t="e">
        <f t="shared" si="27"/>
        <v>#VALUE!</v>
      </c>
    </row>
    <row r="172" spans="1:18" x14ac:dyDescent="0.3">
      <c r="A172" s="17" t="s">
        <v>47</v>
      </c>
      <c r="B172" s="19" t="s">
        <v>16</v>
      </c>
      <c r="C172" s="145" t="s">
        <v>389</v>
      </c>
      <c r="D172" s="144" t="s">
        <v>412</v>
      </c>
      <c r="E172" s="144" t="s">
        <v>413</v>
      </c>
      <c r="F172" s="145" t="s">
        <v>20</v>
      </c>
      <c r="G172" s="145">
        <v>0</v>
      </c>
      <c r="H172" s="146">
        <v>109</v>
      </c>
      <c r="I172" s="146">
        <f t="shared" si="23"/>
        <v>0</v>
      </c>
      <c r="J172" s="147">
        <v>0.23</v>
      </c>
      <c r="K172" s="146">
        <f t="shared" si="24"/>
        <v>0</v>
      </c>
      <c r="L172" s="148">
        <f t="shared" si="25"/>
        <v>0</v>
      </c>
      <c r="M172" s="41" t="str">
        <f>IFERROR(VLOOKUP($E172,#REF!,4,0),"")</f>
        <v/>
      </c>
      <c r="N172" s="41" t="str">
        <f>IFERROR(VLOOKUP($E172,#REF!,5,0),"")</f>
        <v/>
      </c>
      <c r="O172" s="41" t="str">
        <f>IFERROR(VLOOKUP($E172,#REF!,6,0),"")</f>
        <v/>
      </c>
      <c r="P172" s="41" t="str">
        <f>IFERROR(VLOOKUP($E172,#REF!,7,0),"")</f>
        <v/>
      </c>
      <c r="Q172" s="126" t="e">
        <f t="shared" si="26"/>
        <v>#VALUE!</v>
      </c>
      <c r="R172" s="168" t="e">
        <f t="shared" si="27"/>
        <v>#VALUE!</v>
      </c>
    </row>
    <row r="173" spans="1:18" x14ac:dyDescent="0.3">
      <c r="A173" s="17" t="s">
        <v>50</v>
      </c>
      <c r="B173" s="19" t="s">
        <v>16</v>
      </c>
      <c r="C173" s="20" t="s">
        <v>389</v>
      </c>
      <c r="D173" s="21" t="s">
        <v>414</v>
      </c>
      <c r="E173" s="21" t="s">
        <v>415</v>
      </c>
      <c r="F173" s="20" t="s">
        <v>20</v>
      </c>
      <c r="G173" s="46">
        <v>8</v>
      </c>
      <c r="H173" s="22">
        <v>115</v>
      </c>
      <c r="I173" s="22">
        <f t="shared" si="23"/>
        <v>920</v>
      </c>
      <c r="J173" s="88">
        <v>0.23</v>
      </c>
      <c r="K173" s="22">
        <f t="shared" si="24"/>
        <v>211.60000000000002</v>
      </c>
      <c r="L173" s="18">
        <f t="shared" si="25"/>
        <v>1131.5999999999999</v>
      </c>
      <c r="M173" s="41" t="str">
        <f>IFERROR(VLOOKUP($E173,#REF!,4,0),"")</f>
        <v/>
      </c>
      <c r="N173" s="41" t="str">
        <f>IFERROR(VLOOKUP($E173,#REF!,5,0),"")</f>
        <v/>
      </c>
      <c r="O173" s="41" t="str">
        <f>IFERROR(VLOOKUP($E173,#REF!,6,0),"")</f>
        <v/>
      </c>
      <c r="P173" s="41" t="str">
        <f>IFERROR(VLOOKUP($E173,#REF!,7,0),"")</f>
        <v/>
      </c>
      <c r="Q173" s="126" t="e">
        <f t="shared" si="26"/>
        <v>#VALUE!</v>
      </c>
      <c r="R173" s="168" t="e">
        <f t="shared" si="27"/>
        <v>#VALUE!</v>
      </c>
    </row>
    <row r="174" spans="1:18" x14ac:dyDescent="0.3">
      <c r="A174" s="17" t="s">
        <v>53</v>
      </c>
      <c r="B174" s="19" t="s">
        <v>16</v>
      </c>
      <c r="C174" s="20" t="s">
        <v>389</v>
      </c>
      <c r="D174" s="21" t="s">
        <v>416</v>
      </c>
      <c r="E174" s="21" t="s">
        <v>417</v>
      </c>
      <c r="F174" s="20" t="s">
        <v>20</v>
      </c>
      <c r="G174" s="46">
        <v>16</v>
      </c>
      <c r="H174" s="22">
        <v>4.6399999999999997</v>
      </c>
      <c r="I174" s="22">
        <f t="shared" si="23"/>
        <v>74.239999999999995</v>
      </c>
      <c r="J174" s="88">
        <v>0.23</v>
      </c>
      <c r="K174" s="22">
        <f t="shared" si="24"/>
        <v>17.075199999999999</v>
      </c>
      <c r="L174" s="18">
        <f t="shared" si="25"/>
        <v>91.31519999999999</v>
      </c>
      <c r="M174" s="41" t="str">
        <f>IFERROR(VLOOKUP($E174,#REF!,4,0),"")</f>
        <v/>
      </c>
      <c r="N174" s="41" t="str">
        <f>IFERROR(VLOOKUP($E174,#REF!,5,0),"")</f>
        <v/>
      </c>
      <c r="O174" s="41" t="str">
        <f>IFERROR(VLOOKUP($E174,#REF!,6,0),"")</f>
        <v/>
      </c>
      <c r="P174" s="41" t="str">
        <f>IFERROR(VLOOKUP($E174,#REF!,7,0),"")</f>
        <v/>
      </c>
      <c r="Q174" s="126" t="e">
        <f t="shared" si="26"/>
        <v>#VALUE!</v>
      </c>
      <c r="R174" s="168" t="e">
        <f t="shared" si="27"/>
        <v>#VALUE!</v>
      </c>
    </row>
    <row r="175" spans="1:18" x14ac:dyDescent="0.3">
      <c r="A175" s="17" t="s">
        <v>56</v>
      </c>
      <c r="B175" s="19" t="s">
        <v>16</v>
      </c>
      <c r="C175" s="145" t="s">
        <v>389</v>
      </c>
      <c r="D175" s="144" t="s">
        <v>418</v>
      </c>
      <c r="E175" s="144" t="s">
        <v>419</v>
      </c>
      <c r="F175" s="145" t="s">
        <v>20</v>
      </c>
      <c r="G175" s="145">
        <v>0</v>
      </c>
      <c r="H175" s="146">
        <v>32.9</v>
      </c>
      <c r="I175" s="146">
        <f t="shared" si="23"/>
        <v>0</v>
      </c>
      <c r="J175" s="147">
        <v>0.23</v>
      </c>
      <c r="K175" s="146">
        <f t="shared" si="24"/>
        <v>0</v>
      </c>
      <c r="L175" s="148">
        <f t="shared" si="25"/>
        <v>0</v>
      </c>
      <c r="M175" s="41" t="str">
        <f>IFERROR(VLOOKUP($E175,#REF!,4,0),"")</f>
        <v/>
      </c>
      <c r="N175" s="41" t="str">
        <f>IFERROR(VLOOKUP($E175,#REF!,5,0),"")</f>
        <v/>
      </c>
      <c r="O175" s="41" t="str">
        <f>IFERROR(VLOOKUP($E175,#REF!,6,0),"")</f>
        <v/>
      </c>
      <c r="P175" s="41" t="str">
        <f>IFERROR(VLOOKUP($E175,#REF!,7,0),"")</f>
        <v/>
      </c>
      <c r="Q175" s="126" t="e">
        <f t="shared" si="26"/>
        <v>#VALUE!</v>
      </c>
      <c r="R175" s="168" t="e">
        <f t="shared" si="27"/>
        <v>#VALUE!</v>
      </c>
    </row>
    <row r="176" spans="1:18" x14ac:dyDescent="0.3">
      <c r="A176" s="17" t="s">
        <v>58</v>
      </c>
      <c r="B176" s="19" t="s">
        <v>16</v>
      </c>
      <c r="C176" s="20" t="s">
        <v>389</v>
      </c>
      <c r="D176" s="21" t="s">
        <v>420</v>
      </c>
      <c r="E176" s="21" t="s">
        <v>421</v>
      </c>
      <c r="F176" s="20" t="s">
        <v>20</v>
      </c>
      <c r="G176" s="46">
        <v>5</v>
      </c>
      <c r="H176" s="22">
        <v>12.11</v>
      </c>
      <c r="I176" s="22">
        <f t="shared" si="23"/>
        <v>60.55</v>
      </c>
      <c r="J176" s="88">
        <v>0.23</v>
      </c>
      <c r="K176" s="22">
        <f t="shared" si="24"/>
        <v>13.926500000000001</v>
      </c>
      <c r="L176" s="18">
        <f t="shared" si="25"/>
        <v>74.476500000000001</v>
      </c>
      <c r="M176" s="41" t="str">
        <f>IFERROR(VLOOKUP($E176,#REF!,4,0),"")</f>
        <v/>
      </c>
      <c r="N176" s="41" t="str">
        <f>IFERROR(VLOOKUP($E176,#REF!,5,0),"")</f>
        <v/>
      </c>
      <c r="O176" s="41" t="str">
        <f>IFERROR(VLOOKUP($E176,#REF!,6,0),"")</f>
        <v/>
      </c>
      <c r="P176" s="41" t="str">
        <f>IFERROR(VLOOKUP($E176,#REF!,7,0),"")</f>
        <v/>
      </c>
      <c r="Q176" s="126" t="e">
        <f t="shared" si="26"/>
        <v>#VALUE!</v>
      </c>
      <c r="R176" s="168" t="e">
        <f t="shared" si="27"/>
        <v>#VALUE!</v>
      </c>
    </row>
    <row r="177" spans="1:18" x14ac:dyDescent="0.3">
      <c r="A177" s="17" t="s">
        <v>60</v>
      </c>
      <c r="B177" s="19" t="s">
        <v>16</v>
      </c>
      <c r="C177" s="145" t="s">
        <v>389</v>
      </c>
      <c r="D177" s="144" t="s">
        <v>422</v>
      </c>
      <c r="E177" s="144" t="s">
        <v>423</v>
      </c>
      <c r="F177" s="145" t="s">
        <v>20</v>
      </c>
      <c r="G177" s="145">
        <v>0</v>
      </c>
      <c r="H177" s="146">
        <v>32.51</v>
      </c>
      <c r="I177" s="146">
        <f t="shared" si="23"/>
        <v>0</v>
      </c>
      <c r="J177" s="147">
        <v>0.23</v>
      </c>
      <c r="K177" s="146">
        <f t="shared" si="24"/>
        <v>0</v>
      </c>
      <c r="L177" s="148">
        <f t="shared" si="25"/>
        <v>0</v>
      </c>
      <c r="M177" s="41" t="str">
        <f>IFERROR(VLOOKUP($E177,#REF!,4,0),"")</f>
        <v/>
      </c>
      <c r="N177" s="41" t="str">
        <f>IFERROR(VLOOKUP($E177,#REF!,5,0),"")</f>
        <v/>
      </c>
      <c r="O177" s="41" t="str">
        <f>IFERROR(VLOOKUP($E177,#REF!,6,0),"")</f>
        <v/>
      </c>
      <c r="P177" s="41" t="str">
        <f>IFERROR(VLOOKUP($E177,#REF!,7,0),"")</f>
        <v/>
      </c>
      <c r="Q177" s="126" t="e">
        <f t="shared" si="26"/>
        <v>#VALUE!</v>
      </c>
      <c r="R177" s="168" t="e">
        <f t="shared" si="27"/>
        <v>#VALUE!</v>
      </c>
    </row>
    <row r="178" spans="1:18" x14ac:dyDescent="0.3">
      <c r="A178" s="17" t="s">
        <v>63</v>
      </c>
      <c r="B178" s="19" t="s">
        <v>16</v>
      </c>
      <c r="C178" s="145" t="s">
        <v>389</v>
      </c>
      <c r="D178" s="156" t="s">
        <v>424</v>
      </c>
      <c r="E178" s="156" t="s">
        <v>425</v>
      </c>
      <c r="F178" s="145" t="s">
        <v>20</v>
      </c>
      <c r="G178" s="145">
        <v>0</v>
      </c>
      <c r="H178" s="157">
        <v>4.5</v>
      </c>
      <c r="I178" s="157">
        <f t="shared" si="23"/>
        <v>0</v>
      </c>
      <c r="J178" s="158">
        <v>0.23</v>
      </c>
      <c r="K178" s="157">
        <f t="shared" si="24"/>
        <v>0</v>
      </c>
      <c r="L178" s="159">
        <f t="shared" si="25"/>
        <v>0</v>
      </c>
      <c r="M178" s="41" t="str">
        <f>IFERROR(VLOOKUP($E178,#REF!,4,0),"")</f>
        <v/>
      </c>
      <c r="N178" s="41" t="str">
        <f>IFERROR(VLOOKUP($E178,#REF!,5,0),"")</f>
        <v/>
      </c>
      <c r="O178" s="41" t="str">
        <f>IFERROR(VLOOKUP($E178,#REF!,6,0),"")</f>
        <v/>
      </c>
      <c r="P178" s="41" t="str">
        <f>IFERROR(VLOOKUP($E178,#REF!,7,0),"")</f>
        <v/>
      </c>
      <c r="Q178" s="126" t="e">
        <f t="shared" si="26"/>
        <v>#VALUE!</v>
      </c>
      <c r="R178" s="168" t="e">
        <f t="shared" si="27"/>
        <v>#VALUE!</v>
      </c>
    </row>
    <row r="179" spans="1:18" x14ac:dyDescent="0.3">
      <c r="A179" s="17" t="s">
        <v>66</v>
      </c>
      <c r="B179" s="19" t="s">
        <v>16</v>
      </c>
      <c r="C179" s="46" t="s">
        <v>389</v>
      </c>
      <c r="D179" s="89" t="s">
        <v>426</v>
      </c>
      <c r="E179" s="89" t="s">
        <v>427</v>
      </c>
      <c r="F179" s="46" t="s">
        <v>20</v>
      </c>
      <c r="G179" s="46">
        <v>2</v>
      </c>
      <c r="H179" s="90">
        <v>14.99</v>
      </c>
      <c r="I179" s="90">
        <f t="shared" ref="I179:I188" si="28">G179*H179</f>
        <v>29.98</v>
      </c>
      <c r="J179" s="91">
        <v>0.23</v>
      </c>
      <c r="K179" s="90">
        <f>I179*0.23</f>
        <v>6.8954000000000004</v>
      </c>
      <c r="L179" s="47">
        <f t="shared" ref="L179:L188" si="29">I179+K179</f>
        <v>36.875399999999999</v>
      </c>
      <c r="M179" s="41">
        <v>12.42</v>
      </c>
      <c r="N179" s="41">
        <v>18.25</v>
      </c>
      <c r="O179" s="41">
        <v>20.41</v>
      </c>
      <c r="P179" s="41">
        <f t="shared" ref="P179" si="30">(M179+N179+O179)/3</f>
        <v>17.026666666666667</v>
      </c>
      <c r="Q179" s="126">
        <f t="shared" si="26"/>
        <v>34.053333333333335</v>
      </c>
      <c r="R179" s="168">
        <f t="shared" si="27"/>
        <v>-2.8220666666666645</v>
      </c>
    </row>
    <row r="180" spans="1:18" x14ac:dyDescent="0.3">
      <c r="A180" s="17" t="s">
        <v>70</v>
      </c>
      <c r="B180" s="19" t="s">
        <v>16</v>
      </c>
      <c r="C180" s="20" t="s">
        <v>389</v>
      </c>
      <c r="D180" s="21" t="s">
        <v>428</v>
      </c>
      <c r="E180" s="21" t="s">
        <v>429</v>
      </c>
      <c r="F180" s="20" t="s">
        <v>20</v>
      </c>
      <c r="G180" s="46">
        <v>3</v>
      </c>
      <c r="H180" s="22">
        <v>49.9</v>
      </c>
      <c r="I180" s="22">
        <f t="shared" si="28"/>
        <v>149.69999999999999</v>
      </c>
      <c r="J180" s="88">
        <v>0.23</v>
      </c>
      <c r="K180" s="22">
        <f>I180*0.23</f>
        <v>34.430999999999997</v>
      </c>
      <c r="L180" s="18">
        <f t="shared" si="29"/>
        <v>184.13099999999997</v>
      </c>
      <c r="M180" s="41" t="str">
        <f>IFERROR(VLOOKUP($E180,#REF!,4,0),"")</f>
        <v/>
      </c>
      <c r="N180" s="41" t="str">
        <f>IFERROR(VLOOKUP($E180,#REF!,5,0),"")</f>
        <v/>
      </c>
      <c r="O180" s="41" t="str">
        <f>IFERROR(VLOOKUP($E180,#REF!,6,0),"")</f>
        <v/>
      </c>
      <c r="P180" s="41" t="str">
        <f>IFERROR(VLOOKUP($E180,#REF!,7,0),"")</f>
        <v/>
      </c>
      <c r="Q180" s="126" t="e">
        <f t="shared" si="26"/>
        <v>#VALUE!</v>
      </c>
      <c r="R180" s="168" t="e">
        <f t="shared" si="27"/>
        <v>#VALUE!</v>
      </c>
    </row>
    <row r="181" spans="1:18" x14ac:dyDescent="0.3">
      <c r="A181" s="17" t="s">
        <v>73</v>
      </c>
      <c r="B181" s="19" t="s">
        <v>16</v>
      </c>
      <c r="C181" s="20" t="s">
        <v>389</v>
      </c>
      <c r="D181" s="21" t="s">
        <v>430</v>
      </c>
      <c r="E181" s="21" t="s">
        <v>431</v>
      </c>
      <c r="F181" s="20" t="s">
        <v>20</v>
      </c>
      <c r="G181" s="46">
        <v>2</v>
      </c>
      <c r="H181" s="22">
        <v>27.9</v>
      </c>
      <c r="I181" s="22">
        <f t="shared" si="28"/>
        <v>55.8</v>
      </c>
      <c r="J181" s="88">
        <v>0.23</v>
      </c>
      <c r="K181" s="22">
        <f>I181*0.23</f>
        <v>12.834</v>
      </c>
      <c r="L181" s="18">
        <f t="shared" si="29"/>
        <v>68.634</v>
      </c>
      <c r="M181" s="41" t="str">
        <f>IFERROR(VLOOKUP($E181,#REF!,4,0),"")</f>
        <v/>
      </c>
      <c r="N181" s="41" t="str">
        <f>IFERROR(VLOOKUP($E181,#REF!,5,0),"")</f>
        <v/>
      </c>
      <c r="O181" s="41" t="str">
        <f>IFERROR(VLOOKUP($E181,#REF!,6,0),"")</f>
        <v/>
      </c>
      <c r="P181" s="41" t="str">
        <f>IFERROR(VLOOKUP($E181,#REF!,7,0),"")</f>
        <v/>
      </c>
      <c r="Q181" s="126" t="e">
        <f t="shared" si="26"/>
        <v>#VALUE!</v>
      </c>
      <c r="R181" s="168" t="e">
        <f t="shared" si="27"/>
        <v>#VALUE!</v>
      </c>
    </row>
    <row r="182" spans="1:18" x14ac:dyDescent="0.3">
      <c r="A182" s="17" t="s">
        <v>75</v>
      </c>
      <c r="B182" s="155" t="s">
        <v>16</v>
      </c>
      <c r="C182" s="145" t="s">
        <v>389</v>
      </c>
      <c r="D182" s="144" t="s">
        <v>432</v>
      </c>
      <c r="E182" s="144" t="s">
        <v>433</v>
      </c>
      <c r="F182" s="145" t="s">
        <v>20</v>
      </c>
      <c r="G182" s="145">
        <v>0</v>
      </c>
      <c r="H182" s="146">
        <v>88.62</v>
      </c>
      <c r="I182" s="146">
        <f t="shared" si="28"/>
        <v>0</v>
      </c>
      <c r="J182" s="147">
        <v>0.23</v>
      </c>
      <c r="K182" s="146">
        <f>I182*0.23</f>
        <v>0</v>
      </c>
      <c r="L182" s="148">
        <f t="shared" si="29"/>
        <v>0</v>
      </c>
      <c r="M182" s="41" t="str">
        <f>IFERROR(VLOOKUP($E182,#REF!,4,0),"")</f>
        <v/>
      </c>
      <c r="N182" s="41" t="str">
        <f>IFERROR(VLOOKUP($E182,#REF!,5,0),"")</f>
        <v/>
      </c>
      <c r="O182" s="41" t="str">
        <f>IFERROR(VLOOKUP($E182,#REF!,6,0),"")</f>
        <v/>
      </c>
      <c r="P182" s="41" t="str">
        <f>IFERROR(VLOOKUP($E182,#REF!,7,0),"")</f>
        <v/>
      </c>
      <c r="Q182" s="126" t="e">
        <f t="shared" si="26"/>
        <v>#VALUE!</v>
      </c>
      <c r="R182" s="168" t="e">
        <f t="shared" si="27"/>
        <v>#VALUE!</v>
      </c>
    </row>
    <row r="183" spans="1:18" x14ac:dyDescent="0.3">
      <c r="A183" s="17" t="s">
        <v>77</v>
      </c>
      <c r="B183" s="155" t="s">
        <v>16</v>
      </c>
      <c r="C183" s="145" t="s">
        <v>389</v>
      </c>
      <c r="D183" s="144" t="s">
        <v>434</v>
      </c>
      <c r="E183" s="144" t="s">
        <v>435</v>
      </c>
      <c r="F183" s="145" t="s">
        <v>20</v>
      </c>
      <c r="G183" s="145">
        <v>0</v>
      </c>
      <c r="H183" s="146">
        <v>20</v>
      </c>
      <c r="I183" s="146">
        <f t="shared" si="28"/>
        <v>0</v>
      </c>
      <c r="J183" s="147">
        <v>0.05</v>
      </c>
      <c r="K183" s="146">
        <f>I183*0.05</f>
        <v>0</v>
      </c>
      <c r="L183" s="148">
        <f t="shared" si="29"/>
        <v>0</v>
      </c>
      <c r="M183" s="41" t="str">
        <f>IFERROR(VLOOKUP($E183,#REF!,4,0),"")</f>
        <v/>
      </c>
      <c r="N183" s="41" t="str">
        <f>IFERROR(VLOOKUP($E183,#REF!,5,0),"")</f>
        <v/>
      </c>
      <c r="O183" s="41" t="str">
        <f>IFERROR(VLOOKUP($E183,#REF!,6,0),"")</f>
        <v/>
      </c>
      <c r="P183" s="41" t="str">
        <f>IFERROR(VLOOKUP($E183,#REF!,7,0),"")</f>
        <v/>
      </c>
      <c r="Q183" s="126" t="e">
        <f t="shared" si="26"/>
        <v>#VALUE!</v>
      </c>
      <c r="R183" s="168" t="e">
        <f t="shared" si="27"/>
        <v>#VALUE!</v>
      </c>
    </row>
    <row r="184" spans="1:18" x14ac:dyDescent="0.3">
      <c r="A184" s="17" t="s">
        <v>79</v>
      </c>
      <c r="B184" s="19" t="s">
        <v>16</v>
      </c>
      <c r="C184" s="20" t="s">
        <v>389</v>
      </c>
      <c r="D184" s="21" t="s">
        <v>436</v>
      </c>
      <c r="E184" s="21" t="s">
        <v>437</v>
      </c>
      <c r="F184" s="20" t="s">
        <v>20</v>
      </c>
      <c r="G184" s="46">
        <v>5</v>
      </c>
      <c r="H184" s="22">
        <v>16.190000000000001</v>
      </c>
      <c r="I184" s="22">
        <f t="shared" si="28"/>
        <v>80.95</v>
      </c>
      <c r="J184" s="88">
        <v>0.23</v>
      </c>
      <c r="K184" s="22">
        <f t="shared" ref="K184:K215" si="31">I184*0.23</f>
        <v>18.618500000000001</v>
      </c>
      <c r="L184" s="18">
        <f t="shared" si="29"/>
        <v>99.5685</v>
      </c>
      <c r="M184" s="41" t="str">
        <f>IFERROR(VLOOKUP($E184,#REF!,4,0),"")</f>
        <v/>
      </c>
      <c r="N184" s="41" t="str">
        <f>IFERROR(VLOOKUP($E184,#REF!,5,0),"")</f>
        <v/>
      </c>
      <c r="O184" s="41" t="str">
        <f>IFERROR(VLOOKUP($E184,#REF!,6,0),"")</f>
        <v/>
      </c>
      <c r="P184" s="41" t="str">
        <f>IFERROR(VLOOKUP($E184,#REF!,7,0),"")</f>
        <v/>
      </c>
      <c r="Q184" s="126" t="e">
        <f t="shared" si="26"/>
        <v>#VALUE!</v>
      </c>
      <c r="R184" s="168" t="e">
        <f t="shared" si="27"/>
        <v>#VALUE!</v>
      </c>
    </row>
    <row r="185" spans="1:18" x14ac:dyDescent="0.3">
      <c r="A185" s="17" t="s">
        <v>82</v>
      </c>
      <c r="B185" s="19" t="s">
        <v>16</v>
      </c>
      <c r="C185" s="20" t="s">
        <v>389</v>
      </c>
      <c r="D185" s="21" t="s">
        <v>436</v>
      </c>
      <c r="E185" s="21" t="s">
        <v>438</v>
      </c>
      <c r="F185" s="20" t="s">
        <v>20</v>
      </c>
      <c r="G185" s="46">
        <v>3</v>
      </c>
      <c r="H185" s="22">
        <v>21.96</v>
      </c>
      <c r="I185" s="22">
        <f t="shared" si="28"/>
        <v>65.88</v>
      </c>
      <c r="J185" s="88">
        <v>0.23</v>
      </c>
      <c r="K185" s="22">
        <f t="shared" si="31"/>
        <v>15.1524</v>
      </c>
      <c r="L185" s="18">
        <f t="shared" si="29"/>
        <v>81.032399999999996</v>
      </c>
      <c r="M185" s="41" t="str">
        <f>IFERROR(VLOOKUP($E185,#REF!,4,0),"")</f>
        <v/>
      </c>
      <c r="N185" s="41" t="str">
        <f>IFERROR(VLOOKUP($E185,#REF!,5,0),"")</f>
        <v/>
      </c>
      <c r="O185" s="41" t="str">
        <f>IFERROR(VLOOKUP($E185,#REF!,6,0),"")</f>
        <v/>
      </c>
      <c r="P185" s="41" t="str">
        <f>IFERROR(VLOOKUP($E185,#REF!,7,0),"")</f>
        <v/>
      </c>
      <c r="Q185" s="126" t="e">
        <f t="shared" si="26"/>
        <v>#VALUE!</v>
      </c>
      <c r="R185" s="168" t="e">
        <f t="shared" si="27"/>
        <v>#VALUE!</v>
      </c>
    </row>
    <row r="186" spans="1:18" x14ac:dyDescent="0.3">
      <c r="A186" s="17" t="s">
        <v>85</v>
      </c>
      <c r="B186" s="19" t="s">
        <v>16</v>
      </c>
      <c r="C186" s="20" t="s">
        <v>389</v>
      </c>
      <c r="D186" s="21" t="s">
        <v>439</v>
      </c>
      <c r="E186" s="21" t="s">
        <v>440</v>
      </c>
      <c r="F186" s="20" t="s">
        <v>20</v>
      </c>
      <c r="G186" s="46">
        <v>15</v>
      </c>
      <c r="H186" s="22">
        <v>11.37</v>
      </c>
      <c r="I186" s="22">
        <f t="shared" si="28"/>
        <v>170.54999999999998</v>
      </c>
      <c r="J186" s="88">
        <v>0.23</v>
      </c>
      <c r="K186" s="22">
        <f t="shared" si="31"/>
        <v>39.226499999999994</v>
      </c>
      <c r="L186" s="18">
        <f t="shared" si="29"/>
        <v>209.77649999999997</v>
      </c>
      <c r="M186" s="41" t="str">
        <f>IFERROR(VLOOKUP($E186,#REF!,4,0),"")</f>
        <v/>
      </c>
      <c r="N186" s="41" t="str">
        <f>IFERROR(VLOOKUP($E186,#REF!,5,0),"")</f>
        <v/>
      </c>
      <c r="O186" s="41" t="str">
        <f>IFERROR(VLOOKUP($E186,#REF!,6,0),"")</f>
        <v/>
      </c>
      <c r="P186" s="41" t="str">
        <f>IFERROR(VLOOKUP($E186,#REF!,7,0),"")</f>
        <v/>
      </c>
      <c r="Q186" s="126" t="e">
        <f t="shared" si="26"/>
        <v>#VALUE!</v>
      </c>
      <c r="R186" s="168" t="e">
        <f t="shared" si="27"/>
        <v>#VALUE!</v>
      </c>
    </row>
    <row r="187" spans="1:18" x14ac:dyDescent="0.3">
      <c r="A187" s="17" t="s">
        <v>88</v>
      </c>
      <c r="B187" s="19" t="s">
        <v>16</v>
      </c>
      <c r="C187" s="20" t="s">
        <v>389</v>
      </c>
      <c r="D187" s="21" t="s">
        <v>441</v>
      </c>
      <c r="E187" s="21" t="s">
        <v>442</v>
      </c>
      <c r="F187" s="20" t="s">
        <v>20</v>
      </c>
      <c r="G187" s="46">
        <v>1</v>
      </c>
      <c r="H187" s="22">
        <v>56.1</v>
      </c>
      <c r="I187" s="22">
        <f t="shared" si="28"/>
        <v>56.1</v>
      </c>
      <c r="J187" s="88">
        <v>0.23</v>
      </c>
      <c r="K187" s="22">
        <f t="shared" si="31"/>
        <v>12.903</v>
      </c>
      <c r="L187" s="18">
        <f t="shared" si="29"/>
        <v>69.003</v>
      </c>
      <c r="M187" s="41" t="str">
        <f>IFERROR(VLOOKUP($E187,#REF!,4,0),"")</f>
        <v/>
      </c>
      <c r="N187" s="41" t="str">
        <f>IFERROR(VLOOKUP($E187,#REF!,5,0),"")</f>
        <v/>
      </c>
      <c r="O187" s="41" t="str">
        <f>IFERROR(VLOOKUP($E187,#REF!,6,0),"")</f>
        <v/>
      </c>
      <c r="P187" s="41" t="str">
        <f>IFERROR(VLOOKUP($E187,#REF!,7,0),"")</f>
        <v/>
      </c>
      <c r="Q187" s="126" t="e">
        <f t="shared" si="26"/>
        <v>#VALUE!</v>
      </c>
      <c r="R187" s="168" t="e">
        <f t="shared" si="27"/>
        <v>#VALUE!</v>
      </c>
    </row>
    <row r="188" spans="1:18" x14ac:dyDescent="0.3">
      <c r="A188" s="17" t="s">
        <v>91</v>
      </c>
      <c r="B188" s="155" t="s">
        <v>16</v>
      </c>
      <c r="C188" s="145" t="s">
        <v>389</v>
      </c>
      <c r="D188" s="144" t="s">
        <v>443</v>
      </c>
      <c r="E188" s="144" t="s">
        <v>444</v>
      </c>
      <c r="F188" s="145" t="s">
        <v>20</v>
      </c>
      <c r="G188" s="145">
        <v>0</v>
      </c>
      <c r="H188" s="146">
        <v>2.4300000000000002</v>
      </c>
      <c r="I188" s="146">
        <f t="shared" si="28"/>
        <v>0</v>
      </c>
      <c r="J188" s="147">
        <v>0.23</v>
      </c>
      <c r="K188" s="146">
        <f t="shared" si="31"/>
        <v>0</v>
      </c>
      <c r="L188" s="148">
        <f t="shared" si="29"/>
        <v>0</v>
      </c>
      <c r="M188" s="41" t="str">
        <f>IFERROR(VLOOKUP($E188,#REF!,4,0),"")</f>
        <v/>
      </c>
      <c r="N188" s="41" t="str">
        <f>IFERROR(VLOOKUP($E188,#REF!,5,0),"")</f>
        <v/>
      </c>
      <c r="O188" s="41" t="str">
        <f>IFERROR(VLOOKUP($E188,#REF!,6,0),"")</f>
        <v/>
      </c>
      <c r="P188" s="41" t="str">
        <f>IFERROR(VLOOKUP($E188,#REF!,7,0),"")</f>
        <v/>
      </c>
      <c r="Q188" s="126" t="e">
        <f t="shared" si="26"/>
        <v>#VALUE!</v>
      </c>
      <c r="R188" s="168" t="e">
        <f t="shared" si="27"/>
        <v>#VALUE!</v>
      </c>
    </row>
    <row r="189" spans="1:18" x14ac:dyDescent="0.3">
      <c r="A189" s="17" t="s">
        <v>93</v>
      </c>
      <c r="B189" s="19" t="s">
        <v>16</v>
      </c>
      <c r="C189" s="20" t="s">
        <v>389</v>
      </c>
      <c r="D189" s="21" t="s">
        <v>445</v>
      </c>
      <c r="E189" s="21" t="s">
        <v>411</v>
      </c>
      <c r="F189" s="20" t="s">
        <v>304</v>
      </c>
      <c r="G189" s="46">
        <v>5</v>
      </c>
      <c r="H189" s="22">
        <v>9.9</v>
      </c>
      <c r="I189" s="22">
        <f t="shared" ref="I189:I220" si="32">H189*G189</f>
        <v>49.5</v>
      </c>
      <c r="J189" s="88">
        <v>0.23</v>
      </c>
      <c r="K189" s="22">
        <f t="shared" si="31"/>
        <v>11.385</v>
      </c>
      <c r="L189" s="18">
        <v>49.5</v>
      </c>
      <c r="M189" s="41" t="str">
        <f>IFERROR(VLOOKUP($E189,#REF!,4,0),"")</f>
        <v/>
      </c>
      <c r="N189" s="41" t="str">
        <f>IFERROR(VLOOKUP($E189,#REF!,5,0),"")</f>
        <v/>
      </c>
      <c r="O189" s="41" t="str">
        <f>IFERROR(VLOOKUP($E189,#REF!,6,0),"")</f>
        <v/>
      </c>
      <c r="P189" s="41" t="str">
        <f>IFERROR(VLOOKUP($E189,#REF!,7,0),"")</f>
        <v/>
      </c>
      <c r="Q189" s="126" t="e">
        <f t="shared" si="26"/>
        <v>#VALUE!</v>
      </c>
      <c r="R189" s="168" t="e">
        <f t="shared" si="27"/>
        <v>#VALUE!</v>
      </c>
    </row>
    <row r="190" spans="1:18" x14ac:dyDescent="0.3">
      <c r="A190" s="17" t="s">
        <v>95</v>
      </c>
      <c r="B190" s="19" t="s">
        <v>16</v>
      </c>
      <c r="C190" s="20" t="s">
        <v>389</v>
      </c>
      <c r="D190" s="21" t="s">
        <v>446</v>
      </c>
      <c r="E190" s="74" t="s">
        <v>447</v>
      </c>
      <c r="F190" s="20" t="s">
        <v>304</v>
      </c>
      <c r="G190" s="46">
        <v>2</v>
      </c>
      <c r="H190" s="22">
        <v>34.9</v>
      </c>
      <c r="I190" s="22">
        <f t="shared" si="32"/>
        <v>69.8</v>
      </c>
      <c r="J190" s="88">
        <v>0.23</v>
      </c>
      <c r="K190" s="22">
        <f t="shared" si="31"/>
        <v>16.053999999999998</v>
      </c>
      <c r="L190" s="18">
        <f t="shared" ref="L190:L221" si="33">I190</f>
        <v>69.8</v>
      </c>
      <c r="M190" s="41" t="str">
        <f>IFERROR(VLOOKUP($E190,#REF!,4,0),"")</f>
        <v/>
      </c>
      <c r="N190" s="41" t="str">
        <f>IFERROR(VLOOKUP($E190,#REF!,5,0),"")</f>
        <v/>
      </c>
      <c r="O190" s="41" t="str">
        <f>IFERROR(VLOOKUP($E190,#REF!,6,0),"")</f>
        <v/>
      </c>
      <c r="P190" s="41" t="str">
        <f>IFERROR(VLOOKUP($E190,#REF!,7,0),"")</f>
        <v/>
      </c>
      <c r="Q190" s="126" t="e">
        <f t="shared" si="26"/>
        <v>#VALUE!</v>
      </c>
      <c r="R190" s="168" t="e">
        <f t="shared" si="27"/>
        <v>#VALUE!</v>
      </c>
    </row>
    <row r="191" spans="1:18" x14ac:dyDescent="0.3">
      <c r="A191" s="17" t="s">
        <v>98</v>
      </c>
      <c r="B191" s="19" t="s">
        <v>16</v>
      </c>
      <c r="C191" s="20" t="s">
        <v>389</v>
      </c>
      <c r="D191" s="21" t="s">
        <v>448</v>
      </c>
      <c r="E191" s="74" t="s">
        <v>449</v>
      </c>
      <c r="F191" s="20" t="s">
        <v>450</v>
      </c>
      <c r="G191" s="46">
        <v>5</v>
      </c>
      <c r="H191" s="22">
        <v>69.94</v>
      </c>
      <c r="I191" s="22">
        <f t="shared" si="32"/>
        <v>349.7</v>
      </c>
      <c r="J191" s="88">
        <v>0.23</v>
      </c>
      <c r="K191" s="22">
        <f t="shared" si="31"/>
        <v>80.430999999999997</v>
      </c>
      <c r="L191" s="18">
        <f t="shared" si="33"/>
        <v>349.7</v>
      </c>
      <c r="M191" s="41" t="str">
        <f>IFERROR(VLOOKUP($E191,#REF!,4,0),"")</f>
        <v/>
      </c>
      <c r="N191" s="41" t="str">
        <f>IFERROR(VLOOKUP($E191,#REF!,5,0),"")</f>
        <v/>
      </c>
      <c r="O191" s="41" t="str">
        <f>IFERROR(VLOOKUP($E191,#REF!,6,0),"")</f>
        <v/>
      </c>
      <c r="P191" s="41" t="str">
        <f>IFERROR(VLOOKUP($E191,#REF!,7,0),"")</f>
        <v/>
      </c>
      <c r="Q191" s="126" t="e">
        <f t="shared" si="26"/>
        <v>#VALUE!</v>
      </c>
      <c r="R191" s="168" t="e">
        <f t="shared" si="27"/>
        <v>#VALUE!</v>
      </c>
    </row>
    <row r="192" spans="1:18" x14ac:dyDescent="0.3">
      <c r="A192" s="17" t="s">
        <v>101</v>
      </c>
      <c r="B192" s="19" t="s">
        <v>16</v>
      </c>
      <c r="C192" s="20" t="s">
        <v>389</v>
      </c>
      <c r="D192" s="21" t="s">
        <v>451</v>
      </c>
      <c r="E192" s="74" t="s">
        <v>452</v>
      </c>
      <c r="F192" s="20" t="s">
        <v>304</v>
      </c>
      <c r="G192" s="46">
        <v>15</v>
      </c>
      <c r="H192" s="22">
        <v>10.99</v>
      </c>
      <c r="I192" s="22">
        <f t="shared" si="32"/>
        <v>164.85</v>
      </c>
      <c r="J192" s="88">
        <v>0.23</v>
      </c>
      <c r="K192" s="22">
        <f t="shared" si="31"/>
        <v>37.915500000000002</v>
      </c>
      <c r="L192" s="18">
        <f t="shared" si="33"/>
        <v>164.85</v>
      </c>
      <c r="M192" s="41" t="str">
        <f>IFERROR(VLOOKUP($E192,#REF!,4,0),"")</f>
        <v/>
      </c>
      <c r="N192" s="41" t="str">
        <f>IFERROR(VLOOKUP($E192,#REF!,5,0),"")</f>
        <v/>
      </c>
      <c r="O192" s="41" t="str">
        <f>IFERROR(VLOOKUP($E192,#REF!,6,0),"")</f>
        <v/>
      </c>
      <c r="P192" s="41" t="str">
        <f>IFERROR(VLOOKUP($E192,#REF!,7,0),"")</f>
        <v/>
      </c>
      <c r="Q192" s="126" t="e">
        <f t="shared" si="26"/>
        <v>#VALUE!</v>
      </c>
      <c r="R192" s="168" t="e">
        <f t="shared" si="27"/>
        <v>#VALUE!</v>
      </c>
    </row>
    <row r="193" spans="1:18" x14ac:dyDescent="0.3">
      <c r="A193" s="17" t="s">
        <v>103</v>
      </c>
      <c r="B193" s="19" t="s">
        <v>16</v>
      </c>
      <c r="C193" s="20" t="s">
        <v>389</v>
      </c>
      <c r="D193" s="21" t="s">
        <v>453</v>
      </c>
      <c r="E193" s="97" t="s">
        <v>435</v>
      </c>
      <c r="F193" s="20" t="s">
        <v>304</v>
      </c>
      <c r="G193" s="46">
        <v>32</v>
      </c>
      <c r="H193" s="22">
        <v>28</v>
      </c>
      <c r="I193" s="22">
        <f t="shared" si="32"/>
        <v>896</v>
      </c>
      <c r="J193" s="88">
        <v>0.23</v>
      </c>
      <c r="K193" s="22">
        <f t="shared" si="31"/>
        <v>206.08</v>
      </c>
      <c r="L193" s="18">
        <f t="shared" si="33"/>
        <v>896</v>
      </c>
      <c r="M193" s="41" t="str">
        <f>IFERROR(VLOOKUP($E193,#REF!,4,0),"")</f>
        <v/>
      </c>
      <c r="N193" s="41" t="str">
        <f>IFERROR(VLOOKUP($E193,#REF!,5,0),"")</f>
        <v/>
      </c>
      <c r="O193" s="41" t="str">
        <f>IFERROR(VLOOKUP($E193,#REF!,6,0),"")</f>
        <v/>
      </c>
      <c r="P193" s="41" t="str">
        <f>IFERROR(VLOOKUP($E193,#REF!,7,0),"")</f>
        <v/>
      </c>
      <c r="Q193" s="126" t="e">
        <f t="shared" ref="Q193:Q218" si="34">P193*G193</f>
        <v>#VALUE!</v>
      </c>
      <c r="R193" s="168" t="e">
        <f t="shared" si="27"/>
        <v>#VALUE!</v>
      </c>
    </row>
    <row r="194" spans="1:18" x14ac:dyDescent="0.3">
      <c r="A194" s="17" t="s">
        <v>106</v>
      </c>
      <c r="B194" s="19" t="s">
        <v>16</v>
      </c>
      <c r="C194" s="20" t="s">
        <v>389</v>
      </c>
      <c r="D194" s="21" t="s">
        <v>454</v>
      </c>
      <c r="E194" s="74" t="s">
        <v>455</v>
      </c>
      <c r="F194" s="20" t="s">
        <v>456</v>
      </c>
      <c r="G194" s="46">
        <v>30</v>
      </c>
      <c r="H194" s="22">
        <v>3.5</v>
      </c>
      <c r="I194" s="22">
        <f t="shared" si="32"/>
        <v>105</v>
      </c>
      <c r="J194" s="88">
        <v>0.23</v>
      </c>
      <c r="K194" s="22">
        <f t="shared" si="31"/>
        <v>24.150000000000002</v>
      </c>
      <c r="L194" s="18">
        <f t="shared" si="33"/>
        <v>105</v>
      </c>
      <c r="M194" s="41" t="str">
        <f>IFERROR(VLOOKUP($E194,#REF!,4,0),"")</f>
        <v/>
      </c>
      <c r="N194" s="41" t="str">
        <f>IFERROR(VLOOKUP($E194,#REF!,5,0),"")</f>
        <v/>
      </c>
      <c r="O194" s="41" t="str">
        <f>IFERROR(VLOOKUP($E194,#REF!,6,0),"")</f>
        <v/>
      </c>
      <c r="P194" s="41" t="str">
        <f>IFERROR(VLOOKUP($E194,#REF!,7,0),"")</f>
        <v/>
      </c>
      <c r="Q194" s="126" t="e">
        <f t="shared" si="34"/>
        <v>#VALUE!</v>
      </c>
      <c r="R194" s="168" t="e">
        <f t="shared" ref="R194:R218" si="35">Q194-L194</f>
        <v>#VALUE!</v>
      </c>
    </row>
    <row r="195" spans="1:18" x14ac:dyDescent="0.3">
      <c r="A195" s="17" t="s">
        <v>109</v>
      </c>
      <c r="B195" s="71" t="s">
        <v>16</v>
      </c>
      <c r="C195" s="46" t="s">
        <v>389</v>
      </c>
      <c r="D195" s="89" t="s">
        <v>457</v>
      </c>
      <c r="E195" s="62" t="s">
        <v>458</v>
      </c>
      <c r="F195" s="46" t="s">
        <v>456</v>
      </c>
      <c r="G195" s="46">
        <v>10</v>
      </c>
      <c r="H195" s="90">
        <v>49.99</v>
      </c>
      <c r="I195" s="90">
        <f t="shared" si="32"/>
        <v>499.90000000000003</v>
      </c>
      <c r="J195" s="91">
        <v>0.23</v>
      </c>
      <c r="K195" s="90">
        <f t="shared" si="31"/>
        <v>114.97700000000002</v>
      </c>
      <c r="L195" s="47">
        <f t="shared" si="33"/>
        <v>499.90000000000003</v>
      </c>
      <c r="M195" s="41" t="str">
        <f>IFERROR(VLOOKUP($E195,#REF!,4,0),"")</f>
        <v/>
      </c>
      <c r="N195" s="41" t="str">
        <f>IFERROR(VLOOKUP($E195,#REF!,5,0),"")</f>
        <v/>
      </c>
      <c r="O195" s="41" t="str">
        <f>IFERROR(VLOOKUP($E195,#REF!,6,0),"")</f>
        <v/>
      </c>
      <c r="P195" s="41" t="str">
        <f>IFERROR(VLOOKUP($E195,#REF!,7,0),"")</f>
        <v/>
      </c>
      <c r="Q195" s="126" t="e">
        <f t="shared" si="34"/>
        <v>#VALUE!</v>
      </c>
      <c r="R195" s="168" t="e">
        <f t="shared" si="35"/>
        <v>#VALUE!</v>
      </c>
    </row>
    <row r="196" spans="1:18" x14ac:dyDescent="0.3">
      <c r="A196" s="17" t="s">
        <v>111</v>
      </c>
      <c r="B196" s="71" t="s">
        <v>16</v>
      </c>
      <c r="C196" s="46" t="s">
        <v>389</v>
      </c>
      <c r="D196" s="89" t="s">
        <v>459</v>
      </c>
      <c r="E196" s="89" t="s">
        <v>391</v>
      </c>
      <c r="F196" s="46" t="s">
        <v>304</v>
      </c>
      <c r="G196" s="46">
        <v>6</v>
      </c>
      <c r="H196" s="90">
        <v>49</v>
      </c>
      <c r="I196" s="90">
        <f t="shared" si="32"/>
        <v>294</v>
      </c>
      <c r="J196" s="91">
        <v>0.23</v>
      </c>
      <c r="K196" s="90">
        <f t="shared" si="31"/>
        <v>67.62</v>
      </c>
      <c r="L196" s="47">
        <f t="shared" si="33"/>
        <v>294</v>
      </c>
      <c r="M196" s="41" t="str">
        <f>IFERROR(VLOOKUP($E196,#REF!,4,0),"")</f>
        <v/>
      </c>
      <c r="N196" s="41" t="str">
        <f>IFERROR(VLOOKUP($E196,#REF!,5,0),"")</f>
        <v/>
      </c>
      <c r="O196" s="41" t="str">
        <f>IFERROR(VLOOKUP($E196,#REF!,6,0),"")</f>
        <v/>
      </c>
      <c r="P196" s="41" t="str">
        <f>IFERROR(VLOOKUP($E196,#REF!,7,0),"")</f>
        <v/>
      </c>
      <c r="Q196" s="126" t="e">
        <f t="shared" si="34"/>
        <v>#VALUE!</v>
      </c>
      <c r="R196" s="168" t="e">
        <f t="shared" si="35"/>
        <v>#VALUE!</v>
      </c>
    </row>
    <row r="197" spans="1:18" x14ac:dyDescent="0.3">
      <c r="A197" s="17" t="s">
        <v>113</v>
      </c>
      <c r="B197" s="19" t="s">
        <v>16</v>
      </c>
      <c r="C197" s="20" t="s">
        <v>389</v>
      </c>
      <c r="D197" s="21" t="s">
        <v>460</v>
      </c>
      <c r="E197" s="74" t="s">
        <v>461</v>
      </c>
      <c r="F197" s="20" t="s">
        <v>456</v>
      </c>
      <c r="G197" s="46">
        <v>10</v>
      </c>
      <c r="H197" s="22">
        <v>29.99</v>
      </c>
      <c r="I197" s="22">
        <f t="shared" si="32"/>
        <v>299.89999999999998</v>
      </c>
      <c r="J197" s="88">
        <v>0.23</v>
      </c>
      <c r="K197" s="22">
        <f t="shared" si="31"/>
        <v>68.977000000000004</v>
      </c>
      <c r="L197" s="18">
        <f t="shared" si="33"/>
        <v>299.89999999999998</v>
      </c>
      <c r="M197" s="41" t="str">
        <f>IFERROR(VLOOKUP($E197,#REF!,4,0),"")</f>
        <v/>
      </c>
      <c r="N197" s="41" t="str">
        <f>IFERROR(VLOOKUP($E197,#REF!,5,0),"")</f>
        <v/>
      </c>
      <c r="O197" s="41" t="str">
        <f>IFERROR(VLOOKUP($E197,#REF!,6,0),"")</f>
        <v/>
      </c>
      <c r="P197" s="41" t="str">
        <f>IFERROR(VLOOKUP($E197,#REF!,7,0),"")</f>
        <v/>
      </c>
      <c r="Q197" s="126" t="e">
        <f t="shared" si="34"/>
        <v>#VALUE!</v>
      </c>
      <c r="R197" s="168" t="e">
        <f t="shared" si="35"/>
        <v>#VALUE!</v>
      </c>
    </row>
    <row r="198" spans="1:18" x14ac:dyDescent="0.3">
      <c r="A198" s="17" t="s">
        <v>115</v>
      </c>
      <c r="B198" s="71" t="s">
        <v>16</v>
      </c>
      <c r="C198" s="46" t="s">
        <v>389</v>
      </c>
      <c r="D198" s="89" t="s">
        <v>462</v>
      </c>
      <c r="E198" s="62" t="s">
        <v>463</v>
      </c>
      <c r="F198" s="46" t="s">
        <v>304</v>
      </c>
      <c r="G198" s="46">
        <v>5</v>
      </c>
      <c r="H198" s="90">
        <v>26.99</v>
      </c>
      <c r="I198" s="90">
        <f t="shared" si="32"/>
        <v>134.94999999999999</v>
      </c>
      <c r="J198" s="91">
        <v>0.23</v>
      </c>
      <c r="K198" s="90">
        <f t="shared" si="31"/>
        <v>31.038499999999999</v>
      </c>
      <c r="L198" s="47">
        <f t="shared" si="33"/>
        <v>134.94999999999999</v>
      </c>
      <c r="M198" s="41" t="str">
        <f>IFERROR(VLOOKUP($E198,#REF!,4,0),"")</f>
        <v/>
      </c>
      <c r="N198" s="41" t="str">
        <f>IFERROR(VLOOKUP($E198,#REF!,5,0),"")</f>
        <v/>
      </c>
      <c r="O198" s="41" t="str">
        <f>IFERROR(VLOOKUP($E198,#REF!,6,0),"")</f>
        <v/>
      </c>
      <c r="P198" s="41" t="str">
        <f>IFERROR(VLOOKUP($E198,#REF!,7,0),"")</f>
        <v/>
      </c>
      <c r="Q198" s="126" t="e">
        <f t="shared" si="34"/>
        <v>#VALUE!</v>
      </c>
      <c r="R198" s="168" t="e">
        <f t="shared" si="35"/>
        <v>#VALUE!</v>
      </c>
    </row>
    <row r="199" spans="1:18" x14ac:dyDescent="0.3">
      <c r="A199" s="17" t="s">
        <v>117</v>
      </c>
      <c r="B199" s="19" t="s">
        <v>16</v>
      </c>
      <c r="C199" s="20" t="s">
        <v>389</v>
      </c>
      <c r="D199" s="21" t="s">
        <v>464</v>
      </c>
      <c r="E199" s="97" t="s">
        <v>465</v>
      </c>
      <c r="F199" s="20" t="s">
        <v>456</v>
      </c>
      <c r="G199" s="46">
        <v>4</v>
      </c>
      <c r="H199" s="22">
        <v>9.5</v>
      </c>
      <c r="I199" s="22">
        <f t="shared" si="32"/>
        <v>38</v>
      </c>
      <c r="J199" s="88">
        <v>0.23</v>
      </c>
      <c r="K199" s="22">
        <f t="shared" si="31"/>
        <v>8.74</v>
      </c>
      <c r="L199" s="18">
        <f t="shared" si="33"/>
        <v>38</v>
      </c>
      <c r="M199" s="41" t="str">
        <f>IFERROR(VLOOKUP($E199,#REF!,4,0),"")</f>
        <v/>
      </c>
      <c r="N199" s="41" t="str">
        <f>IFERROR(VLOOKUP($E199,#REF!,5,0),"")</f>
        <v/>
      </c>
      <c r="O199" s="41" t="str">
        <f>IFERROR(VLOOKUP($E199,#REF!,6,0),"")</f>
        <v/>
      </c>
      <c r="P199" s="41" t="str">
        <f>IFERROR(VLOOKUP($E199,#REF!,7,0),"")</f>
        <v/>
      </c>
      <c r="Q199" s="126" t="e">
        <f t="shared" si="34"/>
        <v>#VALUE!</v>
      </c>
      <c r="R199" s="168" t="e">
        <f t="shared" si="35"/>
        <v>#VALUE!</v>
      </c>
    </row>
    <row r="200" spans="1:18" x14ac:dyDescent="0.3">
      <c r="A200" s="17" t="s">
        <v>119</v>
      </c>
      <c r="B200" s="19" t="s">
        <v>16</v>
      </c>
      <c r="C200" s="20" t="s">
        <v>389</v>
      </c>
      <c r="D200" s="21" t="s">
        <v>466</v>
      </c>
      <c r="E200" s="74" t="s">
        <v>467</v>
      </c>
      <c r="F200" s="20" t="s">
        <v>456</v>
      </c>
      <c r="G200" s="46">
        <v>15</v>
      </c>
      <c r="H200" s="22">
        <v>9.99</v>
      </c>
      <c r="I200" s="22">
        <f t="shared" si="32"/>
        <v>149.85</v>
      </c>
      <c r="J200" s="88">
        <v>0.23</v>
      </c>
      <c r="K200" s="22">
        <f t="shared" si="31"/>
        <v>34.465499999999999</v>
      </c>
      <c r="L200" s="18">
        <f t="shared" si="33"/>
        <v>149.85</v>
      </c>
      <c r="M200" s="41" t="str">
        <f>IFERROR(VLOOKUP($E200,#REF!,4,0),"")</f>
        <v/>
      </c>
      <c r="N200" s="41" t="str">
        <f>IFERROR(VLOOKUP($E200,#REF!,5,0),"")</f>
        <v/>
      </c>
      <c r="O200" s="41" t="str">
        <f>IFERROR(VLOOKUP($E200,#REF!,6,0),"")</f>
        <v/>
      </c>
      <c r="P200" s="41" t="str">
        <f>IFERROR(VLOOKUP($E200,#REF!,7,0),"")</f>
        <v/>
      </c>
      <c r="Q200" s="126" t="e">
        <f t="shared" si="34"/>
        <v>#VALUE!</v>
      </c>
      <c r="R200" s="168" t="e">
        <f t="shared" si="35"/>
        <v>#VALUE!</v>
      </c>
    </row>
    <row r="201" spans="1:18" x14ac:dyDescent="0.3">
      <c r="A201" s="17" t="s">
        <v>121</v>
      </c>
      <c r="B201" s="19" t="s">
        <v>16</v>
      </c>
      <c r="C201" s="20" t="s">
        <v>389</v>
      </c>
      <c r="D201" s="21" t="s">
        <v>468</v>
      </c>
      <c r="E201" s="74" t="s">
        <v>469</v>
      </c>
      <c r="F201" s="20" t="s">
        <v>304</v>
      </c>
      <c r="G201" s="46">
        <v>15</v>
      </c>
      <c r="H201" s="22">
        <v>1.2</v>
      </c>
      <c r="I201" s="22">
        <f t="shared" si="32"/>
        <v>18</v>
      </c>
      <c r="J201" s="88">
        <v>0.23</v>
      </c>
      <c r="K201" s="22">
        <f t="shared" si="31"/>
        <v>4.1400000000000006</v>
      </c>
      <c r="L201" s="18">
        <f t="shared" si="33"/>
        <v>18</v>
      </c>
      <c r="M201" s="41" t="str">
        <f>IFERROR(VLOOKUP($E201,#REF!,4,0),"")</f>
        <v/>
      </c>
      <c r="N201" s="41" t="str">
        <f>IFERROR(VLOOKUP($E201,#REF!,5,0),"")</f>
        <v/>
      </c>
      <c r="O201" s="41" t="str">
        <f>IFERROR(VLOOKUP($E201,#REF!,6,0),"")</f>
        <v/>
      </c>
      <c r="P201" s="41" t="str">
        <f>IFERROR(VLOOKUP($E201,#REF!,7,0),"")</f>
        <v/>
      </c>
      <c r="Q201" s="126" t="e">
        <f t="shared" si="34"/>
        <v>#VALUE!</v>
      </c>
      <c r="R201" s="168" t="e">
        <f t="shared" si="35"/>
        <v>#VALUE!</v>
      </c>
    </row>
    <row r="202" spans="1:18" x14ac:dyDescent="0.3">
      <c r="A202" s="17" t="s">
        <v>123</v>
      </c>
      <c r="B202" s="19" t="s">
        <v>16</v>
      </c>
      <c r="C202" s="20" t="s">
        <v>389</v>
      </c>
      <c r="D202" s="21" t="s">
        <v>470</v>
      </c>
      <c r="E202" s="74" t="s">
        <v>471</v>
      </c>
      <c r="F202" s="20" t="s">
        <v>456</v>
      </c>
      <c r="G202" s="46">
        <v>1</v>
      </c>
      <c r="H202" s="22">
        <v>59</v>
      </c>
      <c r="I202" s="22">
        <f t="shared" si="32"/>
        <v>59</v>
      </c>
      <c r="J202" s="88">
        <v>0.23</v>
      </c>
      <c r="K202" s="22">
        <f t="shared" si="31"/>
        <v>13.57</v>
      </c>
      <c r="L202" s="18">
        <f t="shared" si="33"/>
        <v>59</v>
      </c>
      <c r="M202" s="41" t="str">
        <f>IFERROR(VLOOKUP($E202,#REF!,4,0),"")</f>
        <v/>
      </c>
      <c r="N202" s="41" t="str">
        <f>IFERROR(VLOOKUP($E202,#REF!,5,0),"")</f>
        <v/>
      </c>
      <c r="O202" s="41" t="str">
        <f>IFERROR(VLOOKUP($E202,#REF!,6,0),"")</f>
        <v/>
      </c>
      <c r="P202" s="41" t="str">
        <f>IFERROR(VLOOKUP($E202,#REF!,7,0),"")</f>
        <v/>
      </c>
      <c r="Q202" s="126" t="e">
        <f t="shared" si="34"/>
        <v>#VALUE!</v>
      </c>
      <c r="R202" s="168" t="e">
        <f t="shared" si="35"/>
        <v>#VALUE!</v>
      </c>
    </row>
    <row r="203" spans="1:18" x14ac:dyDescent="0.3">
      <c r="A203" s="17" t="s">
        <v>125</v>
      </c>
      <c r="B203" s="19" t="s">
        <v>16</v>
      </c>
      <c r="C203" s="20" t="s">
        <v>389</v>
      </c>
      <c r="D203" s="21" t="s">
        <v>472</v>
      </c>
      <c r="E203" s="74" t="s">
        <v>473</v>
      </c>
      <c r="F203" s="20" t="s">
        <v>456</v>
      </c>
      <c r="G203" s="46">
        <v>1</v>
      </c>
      <c r="H203" s="22">
        <v>99</v>
      </c>
      <c r="I203" s="22">
        <f t="shared" si="32"/>
        <v>99</v>
      </c>
      <c r="J203" s="88">
        <v>0.23</v>
      </c>
      <c r="K203" s="22">
        <f t="shared" si="31"/>
        <v>22.77</v>
      </c>
      <c r="L203" s="18">
        <f t="shared" si="33"/>
        <v>99</v>
      </c>
      <c r="M203" s="41" t="str">
        <f>IFERROR(VLOOKUP($E203,#REF!,4,0),"")</f>
        <v/>
      </c>
      <c r="N203" s="41" t="str">
        <f>IFERROR(VLOOKUP($E203,#REF!,5,0),"")</f>
        <v/>
      </c>
      <c r="O203" s="41" t="str">
        <f>IFERROR(VLOOKUP($E203,#REF!,6,0),"")</f>
        <v/>
      </c>
      <c r="P203" s="41" t="str">
        <f>IFERROR(VLOOKUP($E203,#REF!,7,0),"")</f>
        <v/>
      </c>
      <c r="Q203" s="126" t="e">
        <f t="shared" si="34"/>
        <v>#VALUE!</v>
      </c>
      <c r="R203" s="168" t="e">
        <f t="shared" si="35"/>
        <v>#VALUE!</v>
      </c>
    </row>
    <row r="204" spans="1:18" x14ac:dyDescent="0.3">
      <c r="A204" s="17" t="s">
        <v>127</v>
      </c>
      <c r="B204" s="19" t="s">
        <v>16</v>
      </c>
      <c r="C204" s="20" t="s">
        <v>389</v>
      </c>
      <c r="D204" s="21" t="s">
        <v>474</v>
      </c>
      <c r="E204" s="21" t="s">
        <v>475</v>
      </c>
      <c r="F204" s="20" t="s">
        <v>304</v>
      </c>
      <c r="G204" s="46">
        <v>2</v>
      </c>
      <c r="H204" s="22">
        <v>240</v>
      </c>
      <c r="I204" s="22">
        <f t="shared" si="32"/>
        <v>480</v>
      </c>
      <c r="J204" s="88">
        <v>0.23</v>
      </c>
      <c r="K204" s="22">
        <f t="shared" si="31"/>
        <v>110.4</v>
      </c>
      <c r="L204" s="18">
        <f t="shared" si="33"/>
        <v>480</v>
      </c>
      <c r="M204" s="41" t="str">
        <f>IFERROR(VLOOKUP($E204,#REF!,4,0),"")</f>
        <v/>
      </c>
      <c r="N204" s="41" t="str">
        <f>IFERROR(VLOOKUP($E204,#REF!,5,0),"")</f>
        <v/>
      </c>
      <c r="O204" s="41" t="str">
        <f>IFERROR(VLOOKUP($E204,#REF!,6,0),"")</f>
        <v/>
      </c>
      <c r="P204" s="41" t="str">
        <f>IFERROR(VLOOKUP($E204,#REF!,7,0),"")</f>
        <v/>
      </c>
      <c r="Q204" s="126" t="e">
        <f t="shared" si="34"/>
        <v>#VALUE!</v>
      </c>
      <c r="R204" s="168" t="e">
        <f t="shared" si="35"/>
        <v>#VALUE!</v>
      </c>
    </row>
    <row r="205" spans="1:18" x14ac:dyDescent="0.3">
      <c r="A205" s="17" t="s">
        <v>129</v>
      </c>
      <c r="B205" s="19" t="s">
        <v>16</v>
      </c>
      <c r="C205" s="20" t="s">
        <v>389</v>
      </c>
      <c r="D205" s="21" t="s">
        <v>476</v>
      </c>
      <c r="E205" s="74" t="s">
        <v>477</v>
      </c>
      <c r="F205" s="20" t="s">
        <v>304</v>
      </c>
      <c r="G205" s="46">
        <v>40</v>
      </c>
      <c r="H205" s="22">
        <v>14.5</v>
      </c>
      <c r="I205" s="22">
        <f t="shared" si="32"/>
        <v>580</v>
      </c>
      <c r="J205" s="88">
        <v>0.23</v>
      </c>
      <c r="K205" s="22">
        <f t="shared" si="31"/>
        <v>133.4</v>
      </c>
      <c r="L205" s="18">
        <f t="shared" si="33"/>
        <v>580</v>
      </c>
      <c r="M205" s="41" t="str">
        <f>IFERROR(VLOOKUP($E205,#REF!,4,0),"")</f>
        <v/>
      </c>
      <c r="N205" s="41" t="str">
        <f>IFERROR(VLOOKUP($E205,#REF!,5,0),"")</f>
        <v/>
      </c>
      <c r="O205" s="41" t="str">
        <f>IFERROR(VLOOKUP($E205,#REF!,6,0),"")</f>
        <v/>
      </c>
      <c r="P205" s="41" t="str">
        <f>IFERROR(VLOOKUP($E205,#REF!,7,0),"")</f>
        <v/>
      </c>
      <c r="Q205" s="126" t="e">
        <f t="shared" si="34"/>
        <v>#VALUE!</v>
      </c>
      <c r="R205" s="168" t="e">
        <f t="shared" si="35"/>
        <v>#VALUE!</v>
      </c>
    </row>
    <row r="206" spans="1:18" x14ac:dyDescent="0.3">
      <c r="A206" s="17" t="s">
        <v>131</v>
      </c>
      <c r="B206" s="19" t="s">
        <v>16</v>
      </c>
      <c r="C206" s="20" t="s">
        <v>389</v>
      </c>
      <c r="D206" s="21" t="s">
        <v>478</v>
      </c>
      <c r="E206" s="74" t="s">
        <v>479</v>
      </c>
      <c r="F206" s="20" t="s">
        <v>456</v>
      </c>
      <c r="G206" s="46">
        <v>120</v>
      </c>
      <c r="H206" s="22">
        <v>15</v>
      </c>
      <c r="I206" s="22">
        <f t="shared" si="32"/>
        <v>1800</v>
      </c>
      <c r="J206" s="88">
        <v>0.23</v>
      </c>
      <c r="K206" s="22">
        <f t="shared" si="31"/>
        <v>414</v>
      </c>
      <c r="L206" s="18">
        <f t="shared" si="33"/>
        <v>1800</v>
      </c>
      <c r="M206" s="42" t="str">
        <f>IFERROR(VLOOKUP($E206,#REF!,4,0),"")</f>
        <v/>
      </c>
      <c r="N206" s="42" t="str">
        <f>IFERROR(VLOOKUP($E206,#REF!,5,0),"")</f>
        <v/>
      </c>
      <c r="O206" s="42" t="str">
        <f>IFERROR(VLOOKUP($E206,#REF!,6,0),"")</f>
        <v/>
      </c>
      <c r="P206" s="42" t="str">
        <f>IFERROR(VLOOKUP($E206,#REF!,7,0),"")</f>
        <v/>
      </c>
      <c r="Q206" s="126" t="e">
        <f t="shared" si="34"/>
        <v>#VALUE!</v>
      </c>
      <c r="R206" s="168" t="e">
        <f t="shared" si="35"/>
        <v>#VALUE!</v>
      </c>
    </row>
    <row r="207" spans="1:18" x14ac:dyDescent="0.3">
      <c r="A207" s="17" t="s">
        <v>133</v>
      </c>
      <c r="B207" s="19" t="s">
        <v>16</v>
      </c>
      <c r="C207" s="20" t="s">
        <v>389</v>
      </c>
      <c r="D207" s="21" t="s">
        <v>480</v>
      </c>
      <c r="E207" s="74" t="s">
        <v>481</v>
      </c>
      <c r="F207" s="20" t="s">
        <v>304</v>
      </c>
      <c r="G207" s="46">
        <v>1</v>
      </c>
      <c r="H207" s="22">
        <v>115</v>
      </c>
      <c r="I207" s="22">
        <f t="shared" si="32"/>
        <v>115</v>
      </c>
      <c r="J207" s="88">
        <v>0.23</v>
      </c>
      <c r="K207" s="22">
        <f t="shared" si="31"/>
        <v>26.450000000000003</v>
      </c>
      <c r="L207" s="37">
        <f t="shared" si="33"/>
        <v>115</v>
      </c>
      <c r="M207" s="195">
        <v>116</v>
      </c>
      <c r="N207" s="195">
        <v>116</v>
      </c>
      <c r="O207" s="195">
        <v>116</v>
      </c>
      <c r="P207" s="134">
        <f>(M207+N207+O207)/3</f>
        <v>116</v>
      </c>
      <c r="Q207" s="126">
        <f t="shared" si="34"/>
        <v>116</v>
      </c>
      <c r="R207" s="168">
        <f t="shared" si="35"/>
        <v>1</v>
      </c>
    </row>
    <row r="208" spans="1:18" x14ac:dyDescent="0.3">
      <c r="A208" s="17" t="s">
        <v>135</v>
      </c>
      <c r="B208" s="19" t="s">
        <v>16</v>
      </c>
      <c r="C208" s="20" t="s">
        <v>389</v>
      </c>
      <c r="D208" s="21" t="s">
        <v>482</v>
      </c>
      <c r="E208" s="74" t="s">
        <v>483</v>
      </c>
      <c r="F208" s="20" t="s">
        <v>456</v>
      </c>
      <c r="G208" s="46">
        <v>50</v>
      </c>
      <c r="H208" s="22">
        <v>45</v>
      </c>
      <c r="I208" s="22">
        <f t="shared" si="32"/>
        <v>2250</v>
      </c>
      <c r="J208" s="88">
        <v>0.23</v>
      </c>
      <c r="K208" s="22">
        <f t="shared" si="31"/>
        <v>517.5</v>
      </c>
      <c r="L208" s="18">
        <f t="shared" si="33"/>
        <v>2250</v>
      </c>
      <c r="M208" s="44" t="str">
        <f>IFERROR(VLOOKUP($E208,#REF!,4,0),"")</f>
        <v/>
      </c>
      <c r="N208" s="44" t="str">
        <f>IFERROR(VLOOKUP($E208,#REF!,5,0),"")</f>
        <v/>
      </c>
      <c r="O208" s="44" t="str">
        <f>IFERROR(VLOOKUP($E208,#REF!,6,0),"")</f>
        <v/>
      </c>
      <c r="P208" s="44" t="str">
        <f>IFERROR(VLOOKUP($E208,#REF!,7,0),"")</f>
        <v/>
      </c>
      <c r="Q208" s="126" t="e">
        <f t="shared" si="34"/>
        <v>#VALUE!</v>
      </c>
      <c r="R208" s="168" t="e">
        <f t="shared" si="35"/>
        <v>#VALUE!</v>
      </c>
    </row>
    <row r="209" spans="1:19" x14ac:dyDescent="0.3">
      <c r="A209" s="17" t="s">
        <v>137</v>
      </c>
      <c r="B209" s="19" t="s">
        <v>16</v>
      </c>
      <c r="C209" s="20" t="s">
        <v>389</v>
      </c>
      <c r="D209" s="21" t="s">
        <v>484</v>
      </c>
      <c r="E209" s="74" t="s">
        <v>485</v>
      </c>
      <c r="F209" s="20" t="s">
        <v>304</v>
      </c>
      <c r="G209" s="46">
        <v>15</v>
      </c>
      <c r="H209" s="22">
        <v>45</v>
      </c>
      <c r="I209" s="22">
        <f t="shared" si="32"/>
        <v>675</v>
      </c>
      <c r="J209" s="88">
        <v>0.23</v>
      </c>
      <c r="K209" s="22">
        <f t="shared" si="31"/>
        <v>155.25</v>
      </c>
      <c r="L209" s="18">
        <f t="shared" si="33"/>
        <v>675</v>
      </c>
      <c r="M209" s="41" t="str">
        <f>IFERROR(VLOOKUP($E209,#REF!,4,0),"")</f>
        <v/>
      </c>
      <c r="N209" s="41" t="str">
        <f>IFERROR(VLOOKUP($E209,#REF!,5,0),"")</f>
        <v/>
      </c>
      <c r="O209" s="41" t="str">
        <f>IFERROR(VLOOKUP($E209,#REF!,6,0),"")</f>
        <v/>
      </c>
      <c r="P209" s="41" t="str">
        <f>IFERROR(VLOOKUP($E209,#REF!,7,0),"")</f>
        <v/>
      </c>
      <c r="Q209" s="126" t="e">
        <f t="shared" si="34"/>
        <v>#VALUE!</v>
      </c>
      <c r="R209" s="168" t="e">
        <f t="shared" si="35"/>
        <v>#VALUE!</v>
      </c>
    </row>
    <row r="210" spans="1:19" x14ac:dyDescent="0.3">
      <c r="A210" s="17" t="s">
        <v>139</v>
      </c>
      <c r="B210" s="19" t="s">
        <v>16</v>
      </c>
      <c r="C210" s="20" t="s">
        <v>389</v>
      </c>
      <c r="D210" s="21" t="s">
        <v>486</v>
      </c>
      <c r="E210" s="74" t="s">
        <v>487</v>
      </c>
      <c r="F210" s="20" t="s">
        <v>304</v>
      </c>
      <c r="G210" s="46">
        <v>1</v>
      </c>
      <c r="H210" s="22">
        <v>428</v>
      </c>
      <c r="I210" s="22">
        <f t="shared" si="32"/>
        <v>428</v>
      </c>
      <c r="J210" s="88">
        <v>0.23</v>
      </c>
      <c r="K210" s="22">
        <f t="shared" si="31"/>
        <v>98.44</v>
      </c>
      <c r="L210" s="18">
        <f t="shared" si="33"/>
        <v>428</v>
      </c>
      <c r="M210" s="41" t="str">
        <f>IFERROR(VLOOKUP($E210,#REF!,4,0),"")</f>
        <v/>
      </c>
      <c r="N210" s="41" t="str">
        <f>IFERROR(VLOOKUP($E210,#REF!,5,0),"")</f>
        <v/>
      </c>
      <c r="O210" s="41" t="str">
        <f>IFERROR(VLOOKUP($E210,#REF!,6,0),"")</f>
        <v/>
      </c>
      <c r="P210" s="41" t="str">
        <f>IFERROR(VLOOKUP($E210,#REF!,7,0),"")</f>
        <v/>
      </c>
      <c r="Q210" s="126" t="e">
        <f t="shared" si="34"/>
        <v>#VALUE!</v>
      </c>
      <c r="R210" s="168" t="e">
        <f t="shared" si="35"/>
        <v>#VALUE!</v>
      </c>
    </row>
    <row r="211" spans="1:19" x14ac:dyDescent="0.3">
      <c r="A211" s="17" t="s">
        <v>142</v>
      </c>
      <c r="B211" s="19" t="s">
        <v>16</v>
      </c>
      <c r="C211" s="20" t="s">
        <v>389</v>
      </c>
      <c r="D211" s="21" t="s">
        <v>488</v>
      </c>
      <c r="E211" s="74" t="s">
        <v>489</v>
      </c>
      <c r="F211" s="20" t="s">
        <v>304</v>
      </c>
      <c r="G211" s="46">
        <v>8</v>
      </c>
      <c r="H211" s="22">
        <v>17.22</v>
      </c>
      <c r="I211" s="22">
        <f t="shared" si="32"/>
        <v>137.76</v>
      </c>
      <c r="J211" s="88">
        <v>0.23</v>
      </c>
      <c r="K211" s="22">
        <f t="shared" si="31"/>
        <v>31.684799999999999</v>
      </c>
      <c r="L211" s="18">
        <f t="shared" si="33"/>
        <v>137.76</v>
      </c>
      <c r="M211" s="41" t="str">
        <f>IFERROR(VLOOKUP($E211,#REF!,4,0),"")</f>
        <v/>
      </c>
      <c r="N211" s="41" t="str">
        <f>IFERROR(VLOOKUP($E211,#REF!,5,0),"")</f>
        <v/>
      </c>
      <c r="O211" s="41" t="str">
        <f>IFERROR(VLOOKUP($E211,#REF!,6,0),"")</f>
        <v/>
      </c>
      <c r="P211" s="41" t="str">
        <f>IFERROR(VLOOKUP($E211,#REF!,7,0),"")</f>
        <v/>
      </c>
      <c r="Q211" s="126" t="e">
        <f t="shared" si="34"/>
        <v>#VALUE!</v>
      </c>
      <c r="R211" s="168" t="e">
        <f t="shared" si="35"/>
        <v>#VALUE!</v>
      </c>
    </row>
    <row r="212" spans="1:19" x14ac:dyDescent="0.3">
      <c r="A212" s="17" t="s">
        <v>145</v>
      </c>
      <c r="B212" s="199" t="s">
        <v>16</v>
      </c>
      <c r="C212" s="120" t="s">
        <v>389</v>
      </c>
      <c r="D212" s="200" t="s">
        <v>490</v>
      </c>
      <c r="E212" s="74" t="s">
        <v>491</v>
      </c>
      <c r="F212" s="120" t="s">
        <v>304</v>
      </c>
      <c r="G212" s="120">
        <v>2</v>
      </c>
      <c r="H212" s="201">
        <v>9.98</v>
      </c>
      <c r="I212" s="201">
        <f t="shared" si="32"/>
        <v>19.96</v>
      </c>
      <c r="J212" s="202">
        <v>0.23</v>
      </c>
      <c r="K212" s="201">
        <f t="shared" si="31"/>
        <v>4.5908000000000007</v>
      </c>
      <c r="L212" s="203">
        <f t="shared" si="33"/>
        <v>19.96</v>
      </c>
      <c r="M212" s="41" t="str">
        <f>IFERROR(VLOOKUP($E212,#REF!,4,0),"")</f>
        <v/>
      </c>
      <c r="N212" s="41" t="str">
        <f>IFERROR(VLOOKUP($E212,#REF!,5,0),"")</f>
        <v/>
      </c>
      <c r="O212" s="41" t="str">
        <f>IFERROR(VLOOKUP($E212,#REF!,6,0),"")</f>
        <v/>
      </c>
      <c r="P212" s="41" t="str">
        <f>IFERROR(VLOOKUP($E212,#REF!,7,0),"")</f>
        <v/>
      </c>
      <c r="Q212" s="126" t="e">
        <f t="shared" si="34"/>
        <v>#VALUE!</v>
      </c>
      <c r="R212" s="168" t="e">
        <f t="shared" si="35"/>
        <v>#VALUE!</v>
      </c>
      <c r="S212" s="3" t="s">
        <v>492</v>
      </c>
    </row>
    <row r="213" spans="1:19" x14ac:dyDescent="0.3">
      <c r="A213" s="17" t="s">
        <v>148</v>
      </c>
      <c r="B213" s="65" t="s">
        <v>16</v>
      </c>
      <c r="C213" s="66" t="s">
        <v>389</v>
      </c>
      <c r="D213" s="92" t="s">
        <v>493</v>
      </c>
      <c r="E213" s="27" t="s">
        <v>494</v>
      </c>
      <c r="F213" s="66" t="s">
        <v>304</v>
      </c>
      <c r="G213" s="66">
        <v>2</v>
      </c>
      <c r="H213" s="68">
        <v>900</v>
      </c>
      <c r="I213" s="68">
        <f t="shared" si="32"/>
        <v>1800</v>
      </c>
      <c r="J213" s="93">
        <v>0.23</v>
      </c>
      <c r="K213" s="68">
        <f t="shared" si="31"/>
        <v>414</v>
      </c>
      <c r="L213" s="67">
        <f t="shared" si="33"/>
        <v>1800</v>
      </c>
      <c r="M213" s="41" t="str">
        <f>IFERROR(VLOOKUP($E213,#REF!,4,0),"")</f>
        <v/>
      </c>
      <c r="N213" s="41" t="str">
        <f>IFERROR(VLOOKUP($E213,#REF!,5,0),"")</f>
        <v/>
      </c>
      <c r="O213" s="41" t="str">
        <f>IFERROR(VLOOKUP($E213,#REF!,6,0),"")</f>
        <v/>
      </c>
      <c r="P213" s="41" t="str">
        <f>IFERROR(VLOOKUP($E213,#REF!,7,0),"")</f>
        <v/>
      </c>
      <c r="Q213" s="126" t="e">
        <f t="shared" si="34"/>
        <v>#VALUE!</v>
      </c>
      <c r="R213" s="168" t="e">
        <f t="shared" si="35"/>
        <v>#VALUE!</v>
      </c>
      <c r="S213" s="3" t="s">
        <v>495</v>
      </c>
    </row>
    <row r="214" spans="1:19" x14ac:dyDescent="0.3">
      <c r="A214" s="17" t="s">
        <v>151</v>
      </c>
      <c r="B214" s="71" t="s">
        <v>16</v>
      </c>
      <c r="C214" s="46" t="s">
        <v>389</v>
      </c>
      <c r="D214" s="89" t="s">
        <v>496</v>
      </c>
      <c r="E214" s="62" t="s">
        <v>497</v>
      </c>
      <c r="F214" s="46" t="s">
        <v>304</v>
      </c>
      <c r="G214" s="46">
        <v>1</v>
      </c>
      <c r="H214" s="90">
        <v>75</v>
      </c>
      <c r="I214" s="90">
        <f t="shared" si="32"/>
        <v>75</v>
      </c>
      <c r="J214" s="91">
        <v>0.23</v>
      </c>
      <c r="K214" s="90">
        <f t="shared" si="31"/>
        <v>17.25</v>
      </c>
      <c r="L214" s="47">
        <f t="shared" si="33"/>
        <v>75</v>
      </c>
      <c r="M214" s="41" t="str">
        <f>IFERROR(VLOOKUP($E214,#REF!,4,0),"")</f>
        <v/>
      </c>
      <c r="N214" s="41" t="str">
        <f>IFERROR(VLOOKUP($E214,#REF!,5,0),"")</f>
        <v/>
      </c>
      <c r="O214" s="41" t="str">
        <f>IFERROR(VLOOKUP($E214,#REF!,6,0),"")</f>
        <v/>
      </c>
      <c r="P214" s="41" t="str">
        <f>IFERROR(VLOOKUP($E214,#REF!,7,0),"")</f>
        <v/>
      </c>
      <c r="Q214" s="126" t="e">
        <f t="shared" si="34"/>
        <v>#VALUE!</v>
      </c>
      <c r="R214" s="168" t="e">
        <f t="shared" si="35"/>
        <v>#VALUE!</v>
      </c>
    </row>
    <row r="215" spans="1:19" x14ac:dyDescent="0.3">
      <c r="A215" s="17" t="s">
        <v>154</v>
      </c>
      <c r="B215" s="19" t="s">
        <v>16</v>
      </c>
      <c r="C215" s="20" t="s">
        <v>389</v>
      </c>
      <c r="D215" s="21" t="s">
        <v>498</v>
      </c>
      <c r="E215" s="74" t="s">
        <v>499</v>
      </c>
      <c r="F215" s="20" t="s">
        <v>304</v>
      </c>
      <c r="G215" s="46">
        <v>1</v>
      </c>
      <c r="H215" s="22">
        <v>169</v>
      </c>
      <c r="I215" s="22">
        <f t="shared" si="32"/>
        <v>169</v>
      </c>
      <c r="J215" s="88">
        <v>0.23</v>
      </c>
      <c r="K215" s="22">
        <f t="shared" si="31"/>
        <v>38.870000000000005</v>
      </c>
      <c r="L215" s="18">
        <f t="shared" si="33"/>
        <v>169</v>
      </c>
      <c r="M215" s="42" t="str">
        <f>IFERROR(VLOOKUP($E215,#REF!,4,0),"")</f>
        <v/>
      </c>
      <c r="N215" s="42" t="str">
        <f>IFERROR(VLOOKUP($E215,#REF!,5,0),"")</f>
        <v/>
      </c>
      <c r="O215" s="42" t="str">
        <f>IFERROR(VLOOKUP($E215,#REF!,6,0),"")</f>
        <v/>
      </c>
      <c r="P215" s="42" t="str">
        <f>IFERROR(VLOOKUP($E215,#REF!,7,0),"")</f>
        <v/>
      </c>
      <c r="Q215" s="126" t="e">
        <f t="shared" si="34"/>
        <v>#VALUE!</v>
      </c>
      <c r="R215" s="168" t="e">
        <f t="shared" si="35"/>
        <v>#VALUE!</v>
      </c>
    </row>
    <row r="216" spans="1:19" x14ac:dyDescent="0.3">
      <c r="A216" s="17" t="s">
        <v>156</v>
      </c>
      <c r="B216" s="19" t="s">
        <v>16</v>
      </c>
      <c r="C216" s="20" t="s">
        <v>389</v>
      </c>
      <c r="D216" s="21" t="s">
        <v>500</v>
      </c>
      <c r="E216" s="74" t="s">
        <v>501</v>
      </c>
      <c r="F216" s="20" t="s">
        <v>304</v>
      </c>
      <c r="G216" s="46">
        <v>7</v>
      </c>
      <c r="H216" s="22">
        <v>97.2</v>
      </c>
      <c r="I216" s="22">
        <f t="shared" si="32"/>
        <v>680.4</v>
      </c>
      <c r="J216" s="88">
        <v>0.23</v>
      </c>
      <c r="K216" s="22">
        <f t="shared" ref="K216:K246" si="36">I216*0.23</f>
        <v>156.49199999999999</v>
      </c>
      <c r="L216" s="37">
        <f t="shared" si="33"/>
        <v>680.4</v>
      </c>
      <c r="M216" s="42">
        <v>94.99</v>
      </c>
      <c r="N216" s="42">
        <v>111.99</v>
      </c>
      <c r="O216" s="42">
        <v>149.9</v>
      </c>
      <c r="P216" s="42">
        <f>(M216+N216+O216)/3</f>
        <v>118.96</v>
      </c>
      <c r="Q216" s="126">
        <f t="shared" si="34"/>
        <v>832.71999999999991</v>
      </c>
      <c r="R216" s="168">
        <f t="shared" si="35"/>
        <v>152.31999999999994</v>
      </c>
    </row>
    <row r="217" spans="1:19" x14ac:dyDescent="0.3">
      <c r="A217" s="17" t="s">
        <v>159</v>
      </c>
      <c r="B217" s="71" t="s">
        <v>16</v>
      </c>
      <c r="C217" s="46" t="s">
        <v>389</v>
      </c>
      <c r="D217" s="89" t="s">
        <v>502</v>
      </c>
      <c r="E217" s="62" t="s">
        <v>503</v>
      </c>
      <c r="F217" s="46" t="s">
        <v>304</v>
      </c>
      <c r="G217" s="46">
        <v>1</v>
      </c>
      <c r="H217" s="90">
        <v>69</v>
      </c>
      <c r="I217" s="90">
        <f t="shared" si="32"/>
        <v>69</v>
      </c>
      <c r="J217" s="91">
        <v>0.23</v>
      </c>
      <c r="K217" s="90">
        <f t="shared" si="36"/>
        <v>15.870000000000001</v>
      </c>
      <c r="L217" s="47">
        <f t="shared" si="33"/>
        <v>69</v>
      </c>
      <c r="M217" s="44" t="str">
        <f>IFERROR(VLOOKUP($E217,#REF!,4,0),"")</f>
        <v/>
      </c>
      <c r="N217" s="44" t="str">
        <f>IFERROR(VLOOKUP($E217,#REF!,5,0),"")</f>
        <v/>
      </c>
      <c r="O217" s="44" t="str">
        <f>IFERROR(VLOOKUP($E217,#REF!,6,0),"")</f>
        <v/>
      </c>
      <c r="P217" s="44" t="str">
        <f>IFERROR(VLOOKUP($E217,#REF!,7,0),"")</f>
        <v/>
      </c>
      <c r="Q217" s="126" t="e">
        <f t="shared" si="34"/>
        <v>#VALUE!</v>
      </c>
      <c r="R217" s="168" t="e">
        <f t="shared" si="35"/>
        <v>#VALUE!</v>
      </c>
    </row>
    <row r="218" spans="1:19" x14ac:dyDescent="0.3">
      <c r="A218" s="17" t="s">
        <v>161</v>
      </c>
      <c r="B218" s="71" t="s">
        <v>16</v>
      </c>
      <c r="C218" s="46" t="s">
        <v>389</v>
      </c>
      <c r="D218" s="89" t="s">
        <v>504</v>
      </c>
      <c r="E218" s="62" t="s">
        <v>481</v>
      </c>
      <c r="F218" s="46" t="s">
        <v>304</v>
      </c>
      <c r="G218" s="46">
        <v>3</v>
      </c>
      <c r="H218" s="90">
        <v>94</v>
      </c>
      <c r="I218" s="90">
        <f t="shared" si="32"/>
        <v>282</v>
      </c>
      <c r="J218" s="91">
        <v>0.23</v>
      </c>
      <c r="K218" s="90">
        <f t="shared" si="36"/>
        <v>64.86</v>
      </c>
      <c r="L218" s="47">
        <f t="shared" si="33"/>
        <v>282</v>
      </c>
      <c r="M218" s="44">
        <v>116</v>
      </c>
      <c r="N218" s="44">
        <v>116</v>
      </c>
      <c r="O218" s="44">
        <v>116</v>
      </c>
      <c r="P218" s="44">
        <f t="shared" ref="P218" si="37">(M218+N218+O218)/3</f>
        <v>116</v>
      </c>
      <c r="Q218" s="126">
        <f t="shared" si="34"/>
        <v>348</v>
      </c>
      <c r="R218" s="168">
        <f t="shared" si="35"/>
        <v>66</v>
      </c>
    </row>
    <row r="219" spans="1:19" s="129" customFormat="1" x14ac:dyDescent="0.3">
      <c r="A219" s="186" t="s">
        <v>165</v>
      </c>
      <c r="B219" s="187" t="s">
        <v>16</v>
      </c>
      <c r="C219" s="188" t="s">
        <v>389</v>
      </c>
      <c r="D219" s="189" t="s">
        <v>505</v>
      </c>
      <c r="E219" s="73" t="s">
        <v>506</v>
      </c>
      <c r="F219" s="188" t="s">
        <v>304</v>
      </c>
      <c r="G219" s="188">
        <v>1</v>
      </c>
      <c r="H219" s="190">
        <v>56.1</v>
      </c>
      <c r="I219" s="190">
        <v>56.1</v>
      </c>
      <c r="J219" s="191">
        <v>0.23</v>
      </c>
      <c r="K219" s="190">
        <v>12.9</v>
      </c>
      <c r="L219" s="192">
        <v>69</v>
      </c>
      <c r="M219" s="193"/>
      <c r="N219" s="193"/>
      <c r="O219" s="193"/>
      <c r="P219" s="193"/>
      <c r="Q219" s="165"/>
      <c r="R219" s="174"/>
      <c r="S219" s="128"/>
    </row>
    <row r="220" spans="1:19" x14ac:dyDescent="0.3">
      <c r="A220" s="17" t="s">
        <v>507</v>
      </c>
      <c r="B220" s="19" t="s">
        <v>16</v>
      </c>
      <c r="C220" s="20" t="s">
        <v>389</v>
      </c>
      <c r="D220" s="21" t="s">
        <v>508</v>
      </c>
      <c r="E220" s="74" t="s">
        <v>509</v>
      </c>
      <c r="F220" s="20" t="s">
        <v>304</v>
      </c>
      <c r="G220" s="46">
        <v>61</v>
      </c>
      <c r="H220" s="22">
        <v>2.99</v>
      </c>
      <c r="I220" s="22">
        <f t="shared" si="32"/>
        <v>182.39000000000001</v>
      </c>
      <c r="J220" s="88">
        <v>0.23</v>
      </c>
      <c r="K220" s="22">
        <f t="shared" si="36"/>
        <v>41.949700000000007</v>
      </c>
      <c r="L220" s="18">
        <f t="shared" si="33"/>
        <v>182.39000000000001</v>
      </c>
      <c r="M220" s="41" t="str">
        <f>IFERROR(VLOOKUP($E220,#REF!,4,0),"")</f>
        <v/>
      </c>
      <c r="N220" s="41" t="str">
        <f>IFERROR(VLOOKUP($E220,#REF!,5,0),"")</f>
        <v/>
      </c>
      <c r="O220" s="41" t="str">
        <f>IFERROR(VLOOKUP($E220,#REF!,6,0),"")</f>
        <v/>
      </c>
      <c r="P220" s="41" t="str">
        <f>IFERROR(VLOOKUP($E220,#REF!,7,0),"")</f>
        <v/>
      </c>
      <c r="Q220" s="126" t="e">
        <f t="shared" ref="Q220:Q260" si="38">P220*G220</f>
        <v>#VALUE!</v>
      </c>
      <c r="R220" s="168" t="e">
        <f t="shared" ref="R220:R261" si="39">Q220-L220</f>
        <v>#VALUE!</v>
      </c>
    </row>
    <row r="221" spans="1:19" x14ac:dyDescent="0.3">
      <c r="A221" s="17" t="s">
        <v>168</v>
      </c>
      <c r="B221" s="19" t="s">
        <v>16</v>
      </c>
      <c r="C221" s="20" t="s">
        <v>389</v>
      </c>
      <c r="D221" s="21" t="s">
        <v>510</v>
      </c>
      <c r="E221" s="74" t="s">
        <v>511</v>
      </c>
      <c r="F221" s="20" t="s">
        <v>304</v>
      </c>
      <c r="G221" s="46">
        <v>22</v>
      </c>
      <c r="H221" s="22">
        <v>4.99</v>
      </c>
      <c r="I221" s="22">
        <f t="shared" ref="I221:I251" si="40">H221*G221</f>
        <v>109.78</v>
      </c>
      <c r="J221" s="88">
        <v>0.23</v>
      </c>
      <c r="K221" s="22">
        <f t="shared" si="36"/>
        <v>25.249400000000001</v>
      </c>
      <c r="L221" s="18">
        <f t="shared" si="33"/>
        <v>109.78</v>
      </c>
      <c r="M221" s="41" t="str">
        <f>IFERROR(VLOOKUP($E221,#REF!,4,0),"")</f>
        <v/>
      </c>
      <c r="N221" s="41" t="str">
        <f>IFERROR(VLOOKUP($E221,#REF!,5,0),"")</f>
        <v/>
      </c>
      <c r="O221" s="41" t="str">
        <f>IFERROR(VLOOKUP($E221,#REF!,6,0),"")</f>
        <v/>
      </c>
      <c r="P221" s="41" t="str">
        <f>IFERROR(VLOOKUP($E221,#REF!,7,0),"")</f>
        <v/>
      </c>
      <c r="Q221" s="126" t="e">
        <f t="shared" si="38"/>
        <v>#VALUE!</v>
      </c>
      <c r="R221" s="168" t="e">
        <f t="shared" si="39"/>
        <v>#VALUE!</v>
      </c>
    </row>
    <row r="222" spans="1:19" x14ac:dyDescent="0.3">
      <c r="A222" s="17" t="s">
        <v>512</v>
      </c>
      <c r="B222" s="19" t="s">
        <v>16</v>
      </c>
      <c r="C222" s="20" t="s">
        <v>389</v>
      </c>
      <c r="D222" s="21" t="s">
        <v>513</v>
      </c>
      <c r="E222" s="74" t="s">
        <v>514</v>
      </c>
      <c r="F222" s="20" t="s">
        <v>304</v>
      </c>
      <c r="G222" s="46">
        <v>5</v>
      </c>
      <c r="H222" s="22">
        <v>29.99</v>
      </c>
      <c r="I222" s="22">
        <f t="shared" si="40"/>
        <v>149.94999999999999</v>
      </c>
      <c r="J222" s="88">
        <v>0.23</v>
      </c>
      <c r="K222" s="22">
        <f t="shared" si="36"/>
        <v>34.488500000000002</v>
      </c>
      <c r="L222" s="18">
        <f t="shared" ref="L222:L252" si="41">I222</f>
        <v>149.94999999999999</v>
      </c>
      <c r="M222" s="41" t="str">
        <f>IFERROR(VLOOKUP($E222,#REF!,4,0),"")</f>
        <v/>
      </c>
      <c r="N222" s="41" t="str">
        <f>IFERROR(VLOOKUP($E222,#REF!,5,0),"")</f>
        <v/>
      </c>
      <c r="O222" s="41" t="str">
        <f>IFERROR(VLOOKUP($E222,#REF!,6,0),"")</f>
        <v/>
      </c>
      <c r="P222" s="41" t="str">
        <f>IFERROR(VLOOKUP($E222,#REF!,7,0),"")</f>
        <v/>
      </c>
      <c r="Q222" s="126" t="e">
        <f t="shared" si="38"/>
        <v>#VALUE!</v>
      </c>
      <c r="R222" s="168" t="e">
        <f t="shared" si="39"/>
        <v>#VALUE!</v>
      </c>
    </row>
    <row r="223" spans="1:19" x14ac:dyDescent="0.3">
      <c r="A223" s="17" t="s">
        <v>171</v>
      </c>
      <c r="B223" s="65" t="s">
        <v>16</v>
      </c>
      <c r="C223" s="66" t="s">
        <v>389</v>
      </c>
      <c r="D223" s="92" t="s">
        <v>515</v>
      </c>
      <c r="E223" s="92" t="s">
        <v>516</v>
      </c>
      <c r="F223" s="66" t="s">
        <v>304</v>
      </c>
      <c r="G223" s="66">
        <v>6</v>
      </c>
      <c r="H223" s="68">
        <v>7.5</v>
      </c>
      <c r="I223" s="68">
        <f t="shared" si="40"/>
        <v>45</v>
      </c>
      <c r="J223" s="93">
        <v>0.23</v>
      </c>
      <c r="K223" s="68">
        <f t="shared" si="36"/>
        <v>10.35</v>
      </c>
      <c r="L223" s="67">
        <f t="shared" si="41"/>
        <v>45</v>
      </c>
      <c r="M223" s="41" t="str">
        <f>IFERROR(VLOOKUP($E223,#REF!,4,0),"")</f>
        <v/>
      </c>
      <c r="N223" s="41" t="str">
        <f>IFERROR(VLOOKUP($E223,#REF!,5,0),"")</f>
        <v/>
      </c>
      <c r="O223" s="41" t="str">
        <f>IFERROR(VLOOKUP($E223,#REF!,6,0),"")</f>
        <v/>
      </c>
      <c r="P223" s="41" t="str">
        <f>IFERROR(VLOOKUP($E223,#REF!,7,0),"")</f>
        <v/>
      </c>
      <c r="Q223" s="126" t="e">
        <f t="shared" si="38"/>
        <v>#VALUE!</v>
      </c>
      <c r="R223" s="168" t="e">
        <f t="shared" si="39"/>
        <v>#VALUE!</v>
      </c>
    </row>
    <row r="224" spans="1:19" x14ac:dyDescent="0.3">
      <c r="A224" s="17" t="s">
        <v>173</v>
      </c>
      <c r="B224" s="71" t="s">
        <v>16</v>
      </c>
      <c r="C224" s="46" t="s">
        <v>389</v>
      </c>
      <c r="D224" s="89" t="s">
        <v>517</v>
      </c>
      <c r="E224" s="62" t="s">
        <v>518</v>
      </c>
      <c r="F224" s="46" t="s">
        <v>304</v>
      </c>
      <c r="G224" s="46">
        <v>1</v>
      </c>
      <c r="H224" s="90">
        <v>250</v>
      </c>
      <c r="I224" s="90">
        <f t="shared" si="40"/>
        <v>250</v>
      </c>
      <c r="J224" s="91">
        <v>0.23</v>
      </c>
      <c r="K224" s="90">
        <f t="shared" si="36"/>
        <v>57.5</v>
      </c>
      <c r="L224" s="47">
        <f t="shared" si="41"/>
        <v>250</v>
      </c>
      <c r="M224" s="41" t="str">
        <f>IFERROR(VLOOKUP($E224,#REF!,4,0),"")</f>
        <v/>
      </c>
      <c r="N224" s="41" t="str">
        <f>IFERROR(VLOOKUP($E224,#REF!,5,0),"")</f>
        <v/>
      </c>
      <c r="O224" s="41" t="str">
        <f>IFERROR(VLOOKUP($E224,#REF!,6,0),"")</f>
        <v/>
      </c>
      <c r="P224" s="41" t="str">
        <f>IFERROR(VLOOKUP($E224,#REF!,7,0),"")</f>
        <v/>
      </c>
      <c r="Q224" s="126" t="e">
        <f t="shared" si="38"/>
        <v>#VALUE!</v>
      </c>
      <c r="R224" s="168" t="e">
        <f t="shared" si="39"/>
        <v>#VALUE!</v>
      </c>
    </row>
    <row r="225" spans="1:19" x14ac:dyDescent="0.3">
      <c r="A225" s="17" t="s">
        <v>519</v>
      </c>
      <c r="B225" s="19" t="s">
        <v>16</v>
      </c>
      <c r="C225" s="20" t="s">
        <v>389</v>
      </c>
      <c r="D225" s="21" t="s">
        <v>520</v>
      </c>
      <c r="E225" s="74" t="s">
        <v>521</v>
      </c>
      <c r="F225" s="20" t="s">
        <v>304</v>
      </c>
      <c r="G225" s="46">
        <v>30</v>
      </c>
      <c r="H225" s="22">
        <v>1.19</v>
      </c>
      <c r="I225" s="22">
        <f t="shared" si="40"/>
        <v>35.699999999999996</v>
      </c>
      <c r="J225" s="88">
        <v>0.23</v>
      </c>
      <c r="K225" s="22">
        <f t="shared" si="36"/>
        <v>8.2109999999999985</v>
      </c>
      <c r="L225" s="18">
        <f t="shared" si="41"/>
        <v>35.699999999999996</v>
      </c>
      <c r="M225" s="41" t="str">
        <f>IFERROR(VLOOKUP($E225,#REF!,4,0),"")</f>
        <v/>
      </c>
      <c r="N225" s="41" t="str">
        <f>IFERROR(VLOOKUP($E225,#REF!,5,0),"")</f>
        <v/>
      </c>
      <c r="O225" s="41" t="str">
        <f>IFERROR(VLOOKUP($E225,#REF!,6,0),"")</f>
        <v/>
      </c>
      <c r="P225" s="41" t="str">
        <f>IFERROR(VLOOKUP($E225,#REF!,7,0),"")</f>
        <v/>
      </c>
      <c r="Q225" s="126" t="e">
        <f t="shared" si="38"/>
        <v>#VALUE!</v>
      </c>
      <c r="R225" s="168" t="e">
        <f t="shared" si="39"/>
        <v>#VALUE!</v>
      </c>
    </row>
    <row r="226" spans="1:19" x14ac:dyDescent="0.3">
      <c r="A226" s="17" t="s">
        <v>522</v>
      </c>
      <c r="B226" s="19" t="s">
        <v>16</v>
      </c>
      <c r="C226" s="20" t="s">
        <v>389</v>
      </c>
      <c r="D226" s="21" t="s">
        <v>523</v>
      </c>
      <c r="E226" s="74" t="s">
        <v>524</v>
      </c>
      <c r="F226" s="20" t="s">
        <v>304</v>
      </c>
      <c r="G226" s="46">
        <v>5</v>
      </c>
      <c r="H226" s="22">
        <v>22.99</v>
      </c>
      <c r="I226" s="22">
        <f t="shared" si="40"/>
        <v>114.94999999999999</v>
      </c>
      <c r="J226" s="88">
        <v>0.23</v>
      </c>
      <c r="K226" s="22">
        <f t="shared" si="36"/>
        <v>26.438499999999998</v>
      </c>
      <c r="L226" s="18">
        <f t="shared" si="41"/>
        <v>114.94999999999999</v>
      </c>
      <c r="M226" s="41" t="str">
        <f>IFERROR(VLOOKUP($E226,#REF!,4,0),"")</f>
        <v/>
      </c>
      <c r="N226" s="41" t="str">
        <f>IFERROR(VLOOKUP($E226,#REF!,5,0),"")</f>
        <v/>
      </c>
      <c r="O226" s="41" t="str">
        <f>IFERROR(VLOOKUP($E226,#REF!,6,0),"")</f>
        <v/>
      </c>
      <c r="P226" s="41" t="str">
        <f>IFERROR(VLOOKUP($E226,#REF!,7,0),"")</f>
        <v/>
      </c>
      <c r="Q226" s="126" t="e">
        <f t="shared" si="38"/>
        <v>#VALUE!</v>
      </c>
      <c r="R226" s="168" t="e">
        <f t="shared" si="39"/>
        <v>#VALUE!</v>
      </c>
    </row>
    <row r="227" spans="1:19" x14ac:dyDescent="0.3">
      <c r="A227" s="17" t="s">
        <v>177</v>
      </c>
      <c r="B227" s="19" t="s">
        <v>16</v>
      </c>
      <c r="C227" s="20" t="s">
        <v>389</v>
      </c>
      <c r="D227" s="21" t="s">
        <v>525</v>
      </c>
      <c r="E227" s="74" t="s">
        <v>526</v>
      </c>
      <c r="F227" s="20" t="s">
        <v>304</v>
      </c>
      <c r="G227" s="46">
        <v>1</v>
      </c>
      <c r="H227" s="22">
        <v>32</v>
      </c>
      <c r="I227" s="22">
        <f t="shared" si="40"/>
        <v>32</v>
      </c>
      <c r="J227" s="88">
        <v>0.23</v>
      </c>
      <c r="K227" s="22">
        <f t="shared" si="36"/>
        <v>7.36</v>
      </c>
      <c r="L227" s="18">
        <f t="shared" si="41"/>
        <v>32</v>
      </c>
      <c r="M227" s="41" t="str">
        <f>IFERROR(VLOOKUP($E227,#REF!,4,0),"")</f>
        <v/>
      </c>
      <c r="N227" s="41" t="str">
        <f>IFERROR(VLOOKUP($E227,#REF!,5,0),"")</f>
        <v/>
      </c>
      <c r="O227" s="41" t="str">
        <f>IFERROR(VLOOKUP($E227,#REF!,6,0),"")</f>
        <v/>
      </c>
      <c r="P227" s="41" t="str">
        <f>IFERROR(VLOOKUP($E227,#REF!,7,0),"")</f>
        <v/>
      </c>
      <c r="Q227" s="126" t="e">
        <f t="shared" si="38"/>
        <v>#VALUE!</v>
      </c>
      <c r="R227" s="168" t="e">
        <f t="shared" si="39"/>
        <v>#VALUE!</v>
      </c>
    </row>
    <row r="228" spans="1:19" x14ac:dyDescent="0.3">
      <c r="A228" s="17" t="s">
        <v>179</v>
      </c>
      <c r="B228" s="19" t="s">
        <v>16</v>
      </c>
      <c r="C228" s="20" t="s">
        <v>389</v>
      </c>
      <c r="D228" s="21" t="s">
        <v>527</v>
      </c>
      <c r="E228" s="74" t="s">
        <v>528</v>
      </c>
      <c r="F228" s="20" t="s">
        <v>304</v>
      </c>
      <c r="G228" s="46">
        <v>4</v>
      </c>
      <c r="H228" s="22">
        <v>10</v>
      </c>
      <c r="I228" s="22">
        <f t="shared" si="40"/>
        <v>40</v>
      </c>
      <c r="J228" s="88">
        <v>0.23</v>
      </c>
      <c r="K228" s="22">
        <f t="shared" si="36"/>
        <v>9.2000000000000011</v>
      </c>
      <c r="L228" s="18">
        <f t="shared" si="41"/>
        <v>40</v>
      </c>
      <c r="M228" s="41" t="str">
        <f>IFERROR(VLOOKUP($E228,#REF!,4,0),"")</f>
        <v/>
      </c>
      <c r="N228" s="41" t="str">
        <f>IFERROR(VLOOKUP($E228,#REF!,5,0),"")</f>
        <v/>
      </c>
      <c r="O228" s="41" t="str">
        <f>IFERROR(VLOOKUP($E228,#REF!,6,0),"")</f>
        <v/>
      </c>
      <c r="P228" s="41" t="str">
        <f>IFERROR(VLOOKUP($E228,#REF!,7,0),"")</f>
        <v/>
      </c>
      <c r="Q228" s="126" t="e">
        <f t="shared" si="38"/>
        <v>#VALUE!</v>
      </c>
      <c r="R228" s="168" t="e">
        <f t="shared" si="39"/>
        <v>#VALUE!</v>
      </c>
    </row>
    <row r="229" spans="1:19" x14ac:dyDescent="0.3">
      <c r="A229" s="17" t="s">
        <v>182</v>
      </c>
      <c r="B229" s="19" t="s">
        <v>16</v>
      </c>
      <c r="C229" s="20" t="s">
        <v>389</v>
      </c>
      <c r="D229" s="21" t="s">
        <v>529</v>
      </c>
      <c r="E229" s="74" t="s">
        <v>530</v>
      </c>
      <c r="F229" s="20" t="s">
        <v>304</v>
      </c>
      <c r="G229" s="46">
        <v>30</v>
      </c>
      <c r="H229" s="22">
        <v>3</v>
      </c>
      <c r="I229" s="22">
        <f t="shared" si="40"/>
        <v>90</v>
      </c>
      <c r="J229" s="88">
        <v>0.23</v>
      </c>
      <c r="K229" s="22">
        <f t="shared" si="36"/>
        <v>20.7</v>
      </c>
      <c r="L229" s="18">
        <f t="shared" si="41"/>
        <v>90</v>
      </c>
      <c r="M229" s="41" t="str">
        <f>IFERROR(VLOOKUP($E229,#REF!,4,0),"")</f>
        <v/>
      </c>
      <c r="N229" s="41" t="str">
        <f>IFERROR(VLOOKUP($E229,#REF!,5,0),"")</f>
        <v/>
      </c>
      <c r="O229" s="41" t="str">
        <f>IFERROR(VLOOKUP($E229,#REF!,6,0),"")</f>
        <v/>
      </c>
      <c r="P229" s="41" t="str">
        <f>IFERROR(VLOOKUP($E229,#REF!,7,0),"")</f>
        <v/>
      </c>
      <c r="Q229" s="126" t="e">
        <f t="shared" si="38"/>
        <v>#VALUE!</v>
      </c>
      <c r="R229" s="168" t="e">
        <f t="shared" si="39"/>
        <v>#VALUE!</v>
      </c>
    </row>
    <row r="230" spans="1:19" x14ac:dyDescent="0.3">
      <c r="A230" s="17" t="s">
        <v>184</v>
      </c>
      <c r="B230" s="19" t="s">
        <v>16</v>
      </c>
      <c r="C230" s="20" t="s">
        <v>389</v>
      </c>
      <c r="D230" s="21" t="s">
        <v>531</v>
      </c>
      <c r="E230" s="74" t="s">
        <v>532</v>
      </c>
      <c r="F230" s="20" t="s">
        <v>304</v>
      </c>
      <c r="G230" s="46">
        <v>1</v>
      </c>
      <c r="H230" s="22">
        <v>15.99</v>
      </c>
      <c r="I230" s="22">
        <f t="shared" si="40"/>
        <v>15.99</v>
      </c>
      <c r="J230" s="88">
        <v>0.23</v>
      </c>
      <c r="K230" s="22">
        <f t="shared" si="36"/>
        <v>3.6777000000000002</v>
      </c>
      <c r="L230" s="18">
        <f t="shared" si="41"/>
        <v>15.99</v>
      </c>
      <c r="M230" s="41" t="str">
        <f>IFERROR(VLOOKUP($E230,#REF!,4,0),"")</f>
        <v/>
      </c>
      <c r="N230" s="41" t="str">
        <f>IFERROR(VLOOKUP($E230,#REF!,5,0),"")</f>
        <v/>
      </c>
      <c r="O230" s="41" t="str">
        <f>IFERROR(VLOOKUP($E230,#REF!,6,0),"")</f>
        <v/>
      </c>
      <c r="P230" s="41" t="str">
        <f>IFERROR(VLOOKUP($E230,#REF!,7,0),"")</f>
        <v/>
      </c>
      <c r="Q230" s="126" t="e">
        <f t="shared" si="38"/>
        <v>#VALUE!</v>
      </c>
      <c r="R230" s="168" t="e">
        <f t="shared" si="39"/>
        <v>#VALUE!</v>
      </c>
    </row>
    <row r="231" spans="1:19" x14ac:dyDescent="0.3">
      <c r="A231" s="17" t="s">
        <v>186</v>
      </c>
      <c r="B231" s="19" t="s">
        <v>16</v>
      </c>
      <c r="C231" s="20" t="s">
        <v>389</v>
      </c>
      <c r="D231" s="21" t="s">
        <v>533</v>
      </c>
      <c r="E231" s="74" t="s">
        <v>534</v>
      </c>
      <c r="F231" s="20" t="s">
        <v>304</v>
      </c>
      <c r="G231" s="46">
        <v>30</v>
      </c>
      <c r="H231" s="22">
        <v>30</v>
      </c>
      <c r="I231" s="22">
        <f t="shared" si="40"/>
        <v>900</v>
      </c>
      <c r="J231" s="88">
        <v>0.23</v>
      </c>
      <c r="K231" s="22">
        <f t="shared" si="36"/>
        <v>207</v>
      </c>
      <c r="L231" s="18">
        <f t="shared" si="41"/>
        <v>900</v>
      </c>
      <c r="M231" s="42" t="str">
        <f>IFERROR(VLOOKUP($E231,#REF!,4,0),"")</f>
        <v/>
      </c>
      <c r="N231" s="42" t="str">
        <f>IFERROR(VLOOKUP($E231,#REF!,5,0),"")</f>
        <v/>
      </c>
      <c r="O231" s="42" t="str">
        <f>IFERROR(VLOOKUP($E231,#REF!,6,0),"")</f>
        <v/>
      </c>
      <c r="P231" s="42" t="str">
        <f>IFERROR(VLOOKUP($E231,#REF!,7,0),"")</f>
        <v/>
      </c>
      <c r="Q231" s="126" t="e">
        <f t="shared" si="38"/>
        <v>#VALUE!</v>
      </c>
      <c r="R231" s="168" t="e">
        <f t="shared" si="39"/>
        <v>#VALUE!</v>
      </c>
    </row>
    <row r="232" spans="1:19" x14ac:dyDescent="0.3">
      <c r="A232" s="17" t="s">
        <v>188</v>
      </c>
      <c r="B232" s="19" t="s">
        <v>16</v>
      </c>
      <c r="C232" s="20" t="s">
        <v>389</v>
      </c>
      <c r="D232" s="21" t="s">
        <v>535</v>
      </c>
      <c r="E232" s="74" t="s">
        <v>536</v>
      </c>
      <c r="F232" s="20"/>
      <c r="G232" s="46">
        <v>15</v>
      </c>
      <c r="H232" s="22">
        <v>42</v>
      </c>
      <c r="I232" s="22">
        <f t="shared" si="40"/>
        <v>630</v>
      </c>
      <c r="J232" s="88">
        <v>0.23</v>
      </c>
      <c r="K232" s="22">
        <f t="shared" si="36"/>
        <v>144.9</v>
      </c>
      <c r="L232" s="37">
        <f t="shared" si="41"/>
        <v>630</v>
      </c>
      <c r="M232" s="195">
        <v>36.5</v>
      </c>
      <c r="N232" s="195">
        <v>36.5</v>
      </c>
      <c r="O232" s="195">
        <v>36.5</v>
      </c>
      <c r="P232" s="134">
        <f>(M232+N232+O232)/3</f>
        <v>36.5</v>
      </c>
      <c r="Q232" s="126">
        <f t="shared" si="38"/>
        <v>547.5</v>
      </c>
      <c r="R232" s="168">
        <f t="shared" si="39"/>
        <v>-82.5</v>
      </c>
    </row>
    <row r="233" spans="1:19" x14ac:dyDescent="0.3">
      <c r="A233" s="17" t="s">
        <v>190</v>
      </c>
      <c r="B233" s="19" t="s">
        <v>16</v>
      </c>
      <c r="C233" s="20" t="s">
        <v>389</v>
      </c>
      <c r="D233" s="21" t="s">
        <v>537</v>
      </c>
      <c r="E233" s="74" t="s">
        <v>538</v>
      </c>
      <c r="F233" s="20" t="s">
        <v>304</v>
      </c>
      <c r="G233" s="46">
        <v>2</v>
      </c>
      <c r="H233" s="22">
        <v>29</v>
      </c>
      <c r="I233" s="22">
        <f t="shared" si="40"/>
        <v>58</v>
      </c>
      <c r="J233" s="88">
        <v>0.23</v>
      </c>
      <c r="K233" s="22">
        <f t="shared" si="36"/>
        <v>13.34</v>
      </c>
      <c r="L233" s="37">
        <f t="shared" si="41"/>
        <v>58</v>
      </c>
      <c r="M233" s="43" t="str">
        <f>IFERROR(VLOOKUP($E233,#REF!,4,0),"")</f>
        <v/>
      </c>
      <c r="N233" s="43" t="str">
        <f>IFERROR(VLOOKUP($E233,#REF!,5,0),"")</f>
        <v/>
      </c>
      <c r="O233" s="43" t="str">
        <f>IFERROR(VLOOKUP($E233,#REF!,6,0),"")</f>
        <v/>
      </c>
      <c r="P233" s="43" t="str">
        <f>IFERROR(VLOOKUP($E233,#REF!,7,0),"")</f>
        <v/>
      </c>
      <c r="Q233" s="126" t="e">
        <f t="shared" si="38"/>
        <v>#VALUE!</v>
      </c>
      <c r="R233" s="168" t="e">
        <f t="shared" si="39"/>
        <v>#VALUE!</v>
      </c>
    </row>
    <row r="234" spans="1:19" x14ac:dyDescent="0.3">
      <c r="A234" s="17" t="s">
        <v>192</v>
      </c>
      <c r="B234" s="71" t="s">
        <v>16</v>
      </c>
      <c r="C234" s="46" t="s">
        <v>389</v>
      </c>
      <c r="D234" s="89" t="s">
        <v>539</v>
      </c>
      <c r="E234" s="62" t="s">
        <v>540</v>
      </c>
      <c r="F234" s="46" t="s">
        <v>304</v>
      </c>
      <c r="G234" s="46">
        <v>1</v>
      </c>
      <c r="H234" s="90">
        <v>70</v>
      </c>
      <c r="I234" s="90">
        <f t="shared" si="40"/>
        <v>70</v>
      </c>
      <c r="J234" s="91">
        <v>0.23</v>
      </c>
      <c r="K234" s="90">
        <f t="shared" si="36"/>
        <v>16.100000000000001</v>
      </c>
      <c r="L234" s="47">
        <f t="shared" si="41"/>
        <v>70</v>
      </c>
      <c r="M234" s="44" t="str">
        <f>IFERROR(VLOOKUP($E234,#REF!,4,0),"")</f>
        <v/>
      </c>
      <c r="N234" s="44" t="str">
        <f>IFERROR(VLOOKUP($E234,#REF!,5,0),"")</f>
        <v/>
      </c>
      <c r="O234" s="44" t="str">
        <f>IFERROR(VLOOKUP($E234,#REF!,6,0),"")</f>
        <v/>
      </c>
      <c r="P234" s="44" t="str">
        <f>IFERROR(VLOOKUP($E234,#REF!,7,0),"")</f>
        <v/>
      </c>
      <c r="Q234" s="126" t="e">
        <f t="shared" si="38"/>
        <v>#VALUE!</v>
      </c>
      <c r="R234" s="168" t="e">
        <f t="shared" si="39"/>
        <v>#VALUE!</v>
      </c>
    </row>
    <row r="235" spans="1:19" x14ac:dyDescent="0.3">
      <c r="A235" s="17" t="s">
        <v>194</v>
      </c>
      <c r="B235" s="71" t="s">
        <v>16</v>
      </c>
      <c r="C235" s="46" t="s">
        <v>389</v>
      </c>
      <c r="D235" s="89" t="s">
        <v>541</v>
      </c>
      <c r="E235" s="62" t="s">
        <v>542</v>
      </c>
      <c r="F235" s="46" t="s">
        <v>304</v>
      </c>
      <c r="G235" s="46">
        <v>1</v>
      </c>
      <c r="H235" s="90">
        <v>69</v>
      </c>
      <c r="I235" s="90">
        <f t="shared" si="40"/>
        <v>69</v>
      </c>
      <c r="J235" s="91">
        <v>0.23</v>
      </c>
      <c r="K235" s="90">
        <f t="shared" si="36"/>
        <v>15.870000000000001</v>
      </c>
      <c r="L235" s="47">
        <f t="shared" si="41"/>
        <v>69</v>
      </c>
      <c r="M235" s="41" t="str">
        <f>IFERROR(VLOOKUP($E235,#REF!,4,0),"")</f>
        <v/>
      </c>
      <c r="N235" s="41" t="str">
        <f>IFERROR(VLOOKUP($E235,#REF!,5,0),"")</f>
        <v/>
      </c>
      <c r="O235" s="41" t="str">
        <f>IFERROR(VLOOKUP($E235,#REF!,6,0),"")</f>
        <v/>
      </c>
      <c r="P235" s="41" t="str">
        <f>IFERROR(VLOOKUP($E235,#REF!,7,0),"")</f>
        <v/>
      </c>
      <c r="Q235" s="126" t="e">
        <f t="shared" si="38"/>
        <v>#VALUE!</v>
      </c>
      <c r="R235" s="168" t="e">
        <f t="shared" si="39"/>
        <v>#VALUE!</v>
      </c>
    </row>
    <row r="236" spans="1:19" x14ac:dyDescent="0.3">
      <c r="A236" s="17" t="s">
        <v>196</v>
      </c>
      <c r="B236" s="19" t="s">
        <v>16</v>
      </c>
      <c r="C236" s="20" t="s">
        <v>389</v>
      </c>
      <c r="D236" s="21" t="s">
        <v>543</v>
      </c>
      <c r="E236" s="74" t="s">
        <v>544</v>
      </c>
      <c r="F236" s="20" t="s">
        <v>304</v>
      </c>
      <c r="G236" s="46">
        <v>2</v>
      </c>
      <c r="H236" s="22">
        <v>64</v>
      </c>
      <c r="I236" s="22">
        <f t="shared" si="40"/>
        <v>128</v>
      </c>
      <c r="J236" s="88">
        <v>0.23</v>
      </c>
      <c r="K236" s="22">
        <f t="shared" si="36"/>
        <v>29.44</v>
      </c>
      <c r="L236" s="18">
        <f t="shared" si="41"/>
        <v>128</v>
      </c>
      <c r="M236" s="41" t="str">
        <f>IFERROR(VLOOKUP($E236,#REF!,4,0),"")</f>
        <v/>
      </c>
      <c r="N236" s="41" t="str">
        <f>IFERROR(VLOOKUP($E236,#REF!,5,0),"")</f>
        <v/>
      </c>
      <c r="O236" s="41" t="str">
        <f>IFERROR(VLOOKUP($E236,#REF!,6,0),"")</f>
        <v/>
      </c>
      <c r="P236" s="41" t="str">
        <f>IFERROR(VLOOKUP($E236,#REF!,7,0),"")</f>
        <v/>
      </c>
      <c r="Q236" s="126" t="e">
        <f t="shared" si="38"/>
        <v>#VALUE!</v>
      </c>
      <c r="R236" s="168" t="e">
        <f t="shared" si="39"/>
        <v>#VALUE!</v>
      </c>
    </row>
    <row r="237" spans="1:19" x14ac:dyDescent="0.3">
      <c r="A237" s="17" t="s">
        <v>198</v>
      </c>
      <c r="B237" s="65" t="s">
        <v>16</v>
      </c>
      <c r="C237" s="66" t="s">
        <v>389</v>
      </c>
      <c r="D237" s="92" t="s">
        <v>545</v>
      </c>
      <c r="E237" s="92" t="s">
        <v>546</v>
      </c>
      <c r="F237" s="66" t="s">
        <v>304</v>
      </c>
      <c r="G237" s="66">
        <v>2</v>
      </c>
      <c r="H237" s="68">
        <v>35</v>
      </c>
      <c r="I237" s="68">
        <f t="shared" si="40"/>
        <v>70</v>
      </c>
      <c r="J237" s="93">
        <v>0.23</v>
      </c>
      <c r="K237" s="68">
        <f t="shared" si="36"/>
        <v>16.100000000000001</v>
      </c>
      <c r="L237" s="67">
        <f t="shared" si="41"/>
        <v>70</v>
      </c>
      <c r="M237" s="41" t="str">
        <f>IFERROR(VLOOKUP($E237,#REF!,4,0),"")</f>
        <v/>
      </c>
      <c r="N237" s="41" t="str">
        <f>IFERROR(VLOOKUP($E237,#REF!,5,0),"")</f>
        <v/>
      </c>
      <c r="O237" s="41" t="str">
        <f>IFERROR(VLOOKUP($E237,#REF!,6,0),"")</f>
        <v/>
      </c>
      <c r="P237" s="41" t="str">
        <f>IFERROR(VLOOKUP($E237,#REF!,7,0),"")</f>
        <v/>
      </c>
      <c r="Q237" s="126" t="e">
        <f t="shared" si="38"/>
        <v>#VALUE!</v>
      </c>
      <c r="R237" s="168" t="e">
        <f t="shared" si="39"/>
        <v>#VALUE!</v>
      </c>
    </row>
    <row r="238" spans="1:19" x14ac:dyDescent="0.3">
      <c r="A238" s="17" t="s">
        <v>200</v>
      </c>
      <c r="B238" s="19" t="s">
        <v>16</v>
      </c>
      <c r="C238" s="20" t="s">
        <v>389</v>
      </c>
      <c r="D238" s="21" t="s">
        <v>547</v>
      </c>
      <c r="E238" s="74" t="s">
        <v>475</v>
      </c>
      <c r="F238" s="20" t="s">
        <v>304</v>
      </c>
      <c r="G238" s="46">
        <v>2</v>
      </c>
      <c r="H238" s="22">
        <v>189</v>
      </c>
      <c r="I238" s="22">
        <f t="shared" si="40"/>
        <v>378</v>
      </c>
      <c r="J238" s="88">
        <v>0.23</v>
      </c>
      <c r="K238" s="22">
        <f t="shared" si="36"/>
        <v>86.94</v>
      </c>
      <c r="L238" s="18">
        <f t="shared" si="41"/>
        <v>378</v>
      </c>
      <c r="M238" s="41" t="str">
        <f>IFERROR(VLOOKUP($E238,#REF!,4,0),"")</f>
        <v/>
      </c>
      <c r="N238" s="41" t="str">
        <f>IFERROR(VLOOKUP($E238,#REF!,5,0),"")</f>
        <v/>
      </c>
      <c r="O238" s="41" t="str">
        <f>IFERROR(VLOOKUP($E238,#REF!,6,0),"")</f>
        <v/>
      </c>
      <c r="P238" s="41" t="str">
        <f>IFERROR(VLOOKUP($E238,#REF!,7,0),"")</f>
        <v/>
      </c>
      <c r="Q238" s="126" t="e">
        <f t="shared" si="38"/>
        <v>#VALUE!</v>
      </c>
      <c r="R238" s="168" t="e">
        <f t="shared" si="39"/>
        <v>#VALUE!</v>
      </c>
      <c r="S238" s="3" t="s">
        <v>305</v>
      </c>
    </row>
    <row r="239" spans="1:19" x14ac:dyDescent="0.3">
      <c r="A239" s="17" t="s">
        <v>203</v>
      </c>
      <c r="B239" s="19" t="s">
        <v>16</v>
      </c>
      <c r="C239" s="20" t="s">
        <v>389</v>
      </c>
      <c r="D239" s="21" t="s">
        <v>548</v>
      </c>
      <c r="E239" s="74" t="s">
        <v>549</v>
      </c>
      <c r="F239" s="20" t="s">
        <v>304</v>
      </c>
      <c r="G239" s="46">
        <v>35</v>
      </c>
      <c r="H239" s="22">
        <v>14.99</v>
      </c>
      <c r="I239" s="22">
        <f t="shared" si="40"/>
        <v>524.65</v>
      </c>
      <c r="J239" s="88">
        <v>0.23</v>
      </c>
      <c r="K239" s="22">
        <f t="shared" si="36"/>
        <v>120.6695</v>
      </c>
      <c r="L239" s="18">
        <f t="shared" si="41"/>
        <v>524.65</v>
      </c>
      <c r="M239" s="41" t="str">
        <f>IFERROR(VLOOKUP($E239,#REF!,4,0),"")</f>
        <v/>
      </c>
      <c r="N239" s="41" t="str">
        <f>IFERROR(VLOOKUP($E239,#REF!,5,0),"")</f>
        <v/>
      </c>
      <c r="O239" s="41" t="str">
        <f>IFERROR(VLOOKUP($E239,#REF!,6,0),"")</f>
        <v/>
      </c>
      <c r="P239" s="41" t="str">
        <f>IFERROR(VLOOKUP($E239,#REF!,7,0),"")</f>
        <v/>
      </c>
      <c r="Q239" s="126" t="e">
        <f t="shared" si="38"/>
        <v>#VALUE!</v>
      </c>
      <c r="R239" s="168" t="e">
        <f t="shared" si="39"/>
        <v>#VALUE!</v>
      </c>
    </row>
    <row r="240" spans="1:19" x14ac:dyDescent="0.3">
      <c r="A240" s="17" t="s">
        <v>206</v>
      </c>
      <c r="B240" s="19" t="s">
        <v>16</v>
      </c>
      <c r="C240" s="20" t="s">
        <v>389</v>
      </c>
      <c r="D240" s="21" t="s">
        <v>550</v>
      </c>
      <c r="E240" s="74" t="s">
        <v>551</v>
      </c>
      <c r="F240" s="20" t="s">
        <v>304</v>
      </c>
      <c r="G240" s="46">
        <v>1</v>
      </c>
      <c r="H240" s="22">
        <v>195</v>
      </c>
      <c r="I240" s="22">
        <f t="shared" si="40"/>
        <v>195</v>
      </c>
      <c r="J240" s="88">
        <v>0.23</v>
      </c>
      <c r="K240" s="22">
        <f t="shared" si="36"/>
        <v>44.85</v>
      </c>
      <c r="L240" s="18">
        <f t="shared" si="41"/>
        <v>195</v>
      </c>
      <c r="M240" s="42" t="str">
        <f>IFERROR(VLOOKUP($E240,#REF!,4,0),"")</f>
        <v/>
      </c>
      <c r="N240" s="42" t="str">
        <f>IFERROR(VLOOKUP($E240,#REF!,5,0),"")</f>
        <v/>
      </c>
      <c r="O240" s="42" t="str">
        <f>IFERROR(VLOOKUP($E240,#REF!,6,0),"")</f>
        <v/>
      </c>
      <c r="P240" s="42" t="str">
        <f>IFERROR(VLOOKUP($E240,#REF!,7,0),"")</f>
        <v/>
      </c>
      <c r="Q240" s="126" t="e">
        <f t="shared" si="38"/>
        <v>#VALUE!</v>
      </c>
      <c r="R240" s="168" t="e">
        <f t="shared" si="39"/>
        <v>#VALUE!</v>
      </c>
    </row>
    <row r="241" spans="1:19" x14ac:dyDescent="0.3">
      <c r="A241" s="17" t="s">
        <v>209</v>
      </c>
      <c r="B241" s="19" t="s">
        <v>16</v>
      </c>
      <c r="C241" s="20" t="s">
        <v>389</v>
      </c>
      <c r="D241" s="21" t="s">
        <v>552</v>
      </c>
      <c r="E241" s="31" t="s">
        <v>553</v>
      </c>
      <c r="F241" s="20" t="s">
        <v>304</v>
      </c>
      <c r="G241" s="46">
        <v>1</v>
      </c>
      <c r="H241" s="22">
        <v>1400</v>
      </c>
      <c r="I241" s="22">
        <f t="shared" si="40"/>
        <v>1400</v>
      </c>
      <c r="J241" s="88">
        <v>0.23</v>
      </c>
      <c r="K241" s="22">
        <f t="shared" si="36"/>
        <v>322</v>
      </c>
      <c r="L241" s="37">
        <f t="shared" si="41"/>
        <v>1400</v>
      </c>
      <c r="M241" s="134">
        <v>1299</v>
      </c>
      <c r="N241" s="134">
        <v>1449</v>
      </c>
      <c r="O241" s="134">
        <v>1779</v>
      </c>
      <c r="P241" s="134">
        <f>(M241+N241+O241)/3</f>
        <v>1509</v>
      </c>
      <c r="Q241" s="126">
        <f t="shared" si="38"/>
        <v>1509</v>
      </c>
      <c r="R241" s="168">
        <f t="shared" si="39"/>
        <v>109</v>
      </c>
    </row>
    <row r="242" spans="1:19" x14ac:dyDescent="0.3">
      <c r="A242" s="17" t="s">
        <v>212</v>
      </c>
      <c r="B242" s="65" t="s">
        <v>16</v>
      </c>
      <c r="C242" s="66" t="s">
        <v>389</v>
      </c>
      <c r="D242" s="92" t="s">
        <v>554</v>
      </c>
      <c r="E242" s="27" t="s">
        <v>555</v>
      </c>
      <c r="F242" s="66" t="s">
        <v>304</v>
      </c>
      <c r="G242" s="66">
        <v>1</v>
      </c>
      <c r="H242" s="68">
        <v>154</v>
      </c>
      <c r="I242" s="68">
        <f t="shared" si="40"/>
        <v>154</v>
      </c>
      <c r="J242" s="93">
        <v>0.23</v>
      </c>
      <c r="K242" s="68">
        <f t="shared" si="36"/>
        <v>35.42</v>
      </c>
      <c r="L242" s="67">
        <f t="shared" si="41"/>
        <v>154</v>
      </c>
      <c r="M242" s="44" t="str">
        <f>IFERROR(VLOOKUP($E242,#REF!,4,0),"")</f>
        <v/>
      </c>
      <c r="N242" s="44" t="str">
        <f>IFERROR(VLOOKUP($E242,#REF!,5,0),"")</f>
        <v/>
      </c>
      <c r="O242" s="44" t="str">
        <f>IFERROR(VLOOKUP($E242,#REF!,6,0),"")</f>
        <v/>
      </c>
      <c r="P242" s="44" t="str">
        <f>IFERROR(VLOOKUP($E242,#REF!,7,0),"")</f>
        <v/>
      </c>
      <c r="Q242" s="126" t="e">
        <f t="shared" si="38"/>
        <v>#VALUE!</v>
      </c>
      <c r="R242" s="168" t="e">
        <f t="shared" si="39"/>
        <v>#VALUE!</v>
      </c>
      <c r="S242" s="3" t="s">
        <v>556</v>
      </c>
    </row>
    <row r="243" spans="1:19" x14ac:dyDescent="0.3">
      <c r="A243" s="17" t="s">
        <v>215</v>
      </c>
      <c r="B243" s="19" t="s">
        <v>16</v>
      </c>
      <c r="C243" s="20" t="s">
        <v>389</v>
      </c>
      <c r="D243" s="21" t="s">
        <v>557</v>
      </c>
      <c r="E243" s="74" t="s">
        <v>558</v>
      </c>
      <c r="F243" s="20" t="s">
        <v>304</v>
      </c>
      <c r="G243" s="46">
        <v>1</v>
      </c>
      <c r="H243" s="22">
        <v>79.5</v>
      </c>
      <c r="I243" s="22">
        <f t="shared" si="40"/>
        <v>79.5</v>
      </c>
      <c r="J243" s="88">
        <v>0.23</v>
      </c>
      <c r="K243" s="22">
        <f t="shared" si="36"/>
        <v>18.285</v>
      </c>
      <c r="L243" s="18">
        <f t="shared" si="41"/>
        <v>79.5</v>
      </c>
      <c r="M243" s="41" t="str">
        <f>IFERROR(VLOOKUP($E243,#REF!,4,0),"")</f>
        <v/>
      </c>
      <c r="N243" s="41" t="str">
        <f>IFERROR(VLOOKUP($E243,#REF!,5,0),"")</f>
        <v/>
      </c>
      <c r="O243" s="41" t="str">
        <f>IFERROR(VLOOKUP($E243,#REF!,6,0),"")</f>
        <v/>
      </c>
      <c r="P243" s="41" t="str">
        <f>IFERROR(VLOOKUP($E243,#REF!,7,0),"")</f>
        <v/>
      </c>
      <c r="Q243" s="126" t="e">
        <f t="shared" si="38"/>
        <v>#VALUE!</v>
      </c>
      <c r="R243" s="168" t="e">
        <f t="shared" si="39"/>
        <v>#VALUE!</v>
      </c>
    </row>
    <row r="244" spans="1:19" x14ac:dyDescent="0.3">
      <c r="A244" s="17" t="s">
        <v>218</v>
      </c>
      <c r="B244" s="65" t="s">
        <v>16</v>
      </c>
      <c r="C244" s="66" t="s">
        <v>389</v>
      </c>
      <c r="D244" s="92" t="s">
        <v>559</v>
      </c>
      <c r="E244" s="92" t="s">
        <v>560</v>
      </c>
      <c r="F244" s="66" t="s">
        <v>304</v>
      </c>
      <c r="G244" s="66">
        <v>1</v>
      </c>
      <c r="H244" s="68">
        <v>69</v>
      </c>
      <c r="I244" s="68">
        <f t="shared" si="40"/>
        <v>69</v>
      </c>
      <c r="J244" s="93">
        <v>0.23</v>
      </c>
      <c r="K244" s="68">
        <f t="shared" si="36"/>
        <v>15.870000000000001</v>
      </c>
      <c r="L244" s="67">
        <f t="shared" si="41"/>
        <v>69</v>
      </c>
      <c r="M244" s="41" t="str">
        <f>IFERROR(VLOOKUP($E244,#REF!,4,0),"")</f>
        <v/>
      </c>
      <c r="N244" s="41" t="str">
        <f>IFERROR(VLOOKUP($E244,#REF!,5,0),"")</f>
        <v/>
      </c>
      <c r="O244" s="41" t="str">
        <f>IFERROR(VLOOKUP($E244,#REF!,6,0),"")</f>
        <v/>
      </c>
      <c r="P244" s="41" t="str">
        <f>IFERROR(VLOOKUP($E244,#REF!,7,0),"")</f>
        <v/>
      </c>
      <c r="Q244" s="126" t="e">
        <f t="shared" si="38"/>
        <v>#VALUE!</v>
      </c>
      <c r="R244" s="168" t="e">
        <f t="shared" si="39"/>
        <v>#VALUE!</v>
      </c>
      <c r="S244" s="3" t="s">
        <v>561</v>
      </c>
    </row>
    <row r="245" spans="1:19" x14ac:dyDescent="0.3">
      <c r="A245" s="17" t="s">
        <v>220</v>
      </c>
      <c r="B245" s="19" t="s">
        <v>16</v>
      </c>
      <c r="C245" s="20" t="s">
        <v>389</v>
      </c>
      <c r="D245" s="21" t="s">
        <v>562</v>
      </c>
      <c r="E245" s="119" t="s">
        <v>563</v>
      </c>
      <c r="F245" s="20" t="s">
        <v>304</v>
      </c>
      <c r="G245" s="46">
        <v>1</v>
      </c>
      <c r="H245" s="22">
        <v>369.99</v>
      </c>
      <c r="I245" s="22">
        <f t="shared" si="40"/>
        <v>369.99</v>
      </c>
      <c r="J245" s="88">
        <v>0.23</v>
      </c>
      <c r="K245" s="22">
        <f t="shared" si="36"/>
        <v>85.097700000000003</v>
      </c>
      <c r="L245" s="18">
        <f t="shared" si="41"/>
        <v>369.99</v>
      </c>
      <c r="M245" s="41" t="str">
        <f>IFERROR(VLOOKUP($E245,#REF!,4,0),"")</f>
        <v/>
      </c>
      <c r="N245" s="41" t="str">
        <f>IFERROR(VLOOKUP($E245,#REF!,5,0),"")</f>
        <v/>
      </c>
      <c r="O245" s="41" t="str">
        <f>IFERROR(VLOOKUP($E245,#REF!,6,0),"")</f>
        <v/>
      </c>
      <c r="P245" s="41" t="str">
        <f>IFERROR(VLOOKUP($E245,#REF!,7,0),"")</f>
        <v/>
      </c>
      <c r="Q245" s="126" t="e">
        <f t="shared" si="38"/>
        <v>#VALUE!</v>
      </c>
      <c r="R245" s="168" t="e">
        <f t="shared" si="39"/>
        <v>#VALUE!</v>
      </c>
    </row>
    <row r="246" spans="1:19" x14ac:dyDescent="0.3">
      <c r="A246" s="17" t="s">
        <v>222</v>
      </c>
      <c r="B246" s="19" t="s">
        <v>16</v>
      </c>
      <c r="C246" s="20" t="s">
        <v>389</v>
      </c>
      <c r="D246" s="21" t="s">
        <v>564</v>
      </c>
      <c r="E246" s="74" t="s">
        <v>565</v>
      </c>
      <c r="F246" s="20" t="s">
        <v>304</v>
      </c>
      <c r="G246" s="46">
        <v>1</v>
      </c>
      <c r="H246" s="22">
        <v>119</v>
      </c>
      <c r="I246" s="22">
        <f t="shared" si="40"/>
        <v>119</v>
      </c>
      <c r="J246" s="88">
        <v>0.23</v>
      </c>
      <c r="K246" s="22">
        <f t="shared" si="36"/>
        <v>27.37</v>
      </c>
      <c r="L246" s="18">
        <f t="shared" si="41"/>
        <v>119</v>
      </c>
      <c r="M246" s="41" t="str">
        <f>IFERROR(VLOOKUP($E246,#REF!,4,0),"")</f>
        <v/>
      </c>
      <c r="N246" s="41" t="str">
        <f>IFERROR(VLOOKUP($E246,#REF!,5,0),"")</f>
        <v/>
      </c>
      <c r="O246" s="41" t="str">
        <f>IFERROR(VLOOKUP($E246,#REF!,6,0),"")</f>
        <v/>
      </c>
      <c r="P246" s="41" t="str">
        <f>IFERROR(VLOOKUP($E246,#REF!,7,0),"")</f>
        <v/>
      </c>
      <c r="Q246" s="126" t="e">
        <f t="shared" si="38"/>
        <v>#VALUE!</v>
      </c>
      <c r="R246" s="168" t="e">
        <f t="shared" si="39"/>
        <v>#VALUE!</v>
      </c>
    </row>
    <row r="247" spans="1:19" x14ac:dyDescent="0.3">
      <c r="A247" s="17" t="s">
        <v>224</v>
      </c>
      <c r="B247" s="19" t="s">
        <v>16</v>
      </c>
      <c r="C247" s="20" t="s">
        <v>389</v>
      </c>
      <c r="D247" s="21" t="s">
        <v>566</v>
      </c>
      <c r="E247" s="74" t="s">
        <v>494</v>
      </c>
      <c r="F247" s="20" t="s">
        <v>304</v>
      </c>
      <c r="G247" s="46">
        <v>1</v>
      </c>
      <c r="H247" s="22">
        <v>549</v>
      </c>
      <c r="I247" s="22">
        <f t="shared" si="40"/>
        <v>549</v>
      </c>
      <c r="J247" s="88">
        <v>0.23</v>
      </c>
      <c r="K247" s="22">
        <f t="shared" ref="K247:K260" si="42">I247*0.23</f>
        <v>126.27000000000001</v>
      </c>
      <c r="L247" s="18">
        <f t="shared" si="41"/>
        <v>549</v>
      </c>
      <c r="M247" s="41" t="str">
        <f>IFERROR(VLOOKUP($E247,#REF!,4,0),"")</f>
        <v/>
      </c>
      <c r="N247" s="41" t="str">
        <f>IFERROR(VLOOKUP($E247,#REF!,5,0),"")</f>
        <v/>
      </c>
      <c r="O247" s="41" t="str">
        <f>IFERROR(VLOOKUP($E247,#REF!,6,0),"")</f>
        <v/>
      </c>
      <c r="P247" s="41" t="str">
        <f>IFERROR(VLOOKUP($E247,#REF!,7,0),"")</f>
        <v/>
      </c>
      <c r="Q247" s="126" t="e">
        <f t="shared" si="38"/>
        <v>#VALUE!</v>
      </c>
      <c r="R247" s="168" t="e">
        <f t="shared" si="39"/>
        <v>#VALUE!</v>
      </c>
      <c r="S247" s="3" t="s">
        <v>305</v>
      </c>
    </row>
    <row r="248" spans="1:19" x14ac:dyDescent="0.3">
      <c r="A248" s="17" t="s">
        <v>226</v>
      </c>
      <c r="B248" s="19" t="s">
        <v>16</v>
      </c>
      <c r="C248" s="20" t="s">
        <v>389</v>
      </c>
      <c r="D248" s="21" t="s">
        <v>567</v>
      </c>
      <c r="E248" s="74" t="s">
        <v>568</v>
      </c>
      <c r="F248" s="20" t="s">
        <v>304</v>
      </c>
      <c r="G248" s="46">
        <v>20</v>
      </c>
      <c r="H248" s="22">
        <v>1</v>
      </c>
      <c r="I248" s="22">
        <f t="shared" si="40"/>
        <v>20</v>
      </c>
      <c r="J248" s="88">
        <v>0.23</v>
      </c>
      <c r="K248" s="22">
        <f t="shared" si="42"/>
        <v>4.6000000000000005</v>
      </c>
      <c r="L248" s="18">
        <f t="shared" si="41"/>
        <v>20</v>
      </c>
      <c r="M248" s="41" t="str">
        <f>IFERROR(VLOOKUP($E248,#REF!,4,0),"")</f>
        <v/>
      </c>
      <c r="N248" s="41" t="str">
        <f>IFERROR(VLOOKUP($E248,#REF!,5,0),"")</f>
        <v/>
      </c>
      <c r="O248" s="41" t="str">
        <f>IFERROR(VLOOKUP($E248,#REF!,6,0),"")</f>
        <v/>
      </c>
      <c r="P248" s="41" t="str">
        <f>IFERROR(VLOOKUP($E248,#REF!,7,0),"")</f>
        <v/>
      </c>
      <c r="Q248" s="126" t="e">
        <f t="shared" si="38"/>
        <v>#VALUE!</v>
      </c>
      <c r="R248" s="168" t="e">
        <f t="shared" si="39"/>
        <v>#VALUE!</v>
      </c>
    </row>
    <row r="249" spans="1:19" x14ac:dyDescent="0.3">
      <c r="A249" s="17" t="s">
        <v>228</v>
      </c>
      <c r="B249" s="19" t="s">
        <v>16</v>
      </c>
      <c r="C249" s="20" t="s">
        <v>389</v>
      </c>
      <c r="D249" s="21" t="s">
        <v>569</v>
      </c>
      <c r="E249" s="97" t="s">
        <v>429</v>
      </c>
      <c r="F249" s="20" t="s">
        <v>304</v>
      </c>
      <c r="G249" s="46">
        <v>2</v>
      </c>
      <c r="H249" s="22">
        <v>40</v>
      </c>
      <c r="I249" s="22">
        <f t="shared" si="40"/>
        <v>80</v>
      </c>
      <c r="J249" s="88">
        <v>0.23</v>
      </c>
      <c r="K249" s="22">
        <f t="shared" si="42"/>
        <v>18.400000000000002</v>
      </c>
      <c r="L249" s="18">
        <f t="shared" si="41"/>
        <v>80</v>
      </c>
      <c r="M249" s="42" t="str">
        <f>IFERROR(VLOOKUP($E249,#REF!,4,0),"")</f>
        <v/>
      </c>
      <c r="N249" s="42" t="str">
        <f>IFERROR(VLOOKUP($E249,#REF!,5,0),"")</f>
        <v/>
      </c>
      <c r="O249" s="42" t="str">
        <f>IFERROR(VLOOKUP($E249,#REF!,6,0),"")</f>
        <v/>
      </c>
      <c r="P249" s="42" t="str">
        <f>IFERROR(VLOOKUP($E249,#REF!,7,0),"")</f>
        <v/>
      </c>
      <c r="Q249" s="126" t="e">
        <f t="shared" si="38"/>
        <v>#VALUE!</v>
      </c>
      <c r="R249" s="168" t="e">
        <f t="shared" si="39"/>
        <v>#VALUE!</v>
      </c>
      <c r="S249" s="3" t="s">
        <v>570</v>
      </c>
    </row>
    <row r="250" spans="1:19" x14ac:dyDescent="0.3">
      <c r="A250" s="17" t="s">
        <v>230</v>
      </c>
      <c r="B250" s="19" t="s">
        <v>16</v>
      </c>
      <c r="C250" s="20" t="s">
        <v>389</v>
      </c>
      <c r="D250" s="21" t="s">
        <v>502</v>
      </c>
      <c r="E250" s="74" t="s">
        <v>571</v>
      </c>
      <c r="F250" s="20" t="s">
        <v>304</v>
      </c>
      <c r="G250" s="46">
        <v>1</v>
      </c>
      <c r="H250" s="22">
        <v>59</v>
      </c>
      <c r="I250" s="22">
        <f t="shared" si="40"/>
        <v>59</v>
      </c>
      <c r="J250" s="88">
        <v>0.23</v>
      </c>
      <c r="K250" s="22">
        <f t="shared" si="42"/>
        <v>13.57</v>
      </c>
      <c r="L250" s="37">
        <f t="shared" si="41"/>
        <v>59</v>
      </c>
      <c r="M250" s="195">
        <v>47.9</v>
      </c>
      <c r="N250" s="195">
        <v>48.99</v>
      </c>
      <c r="O250" s="195">
        <v>49.99</v>
      </c>
      <c r="P250" s="134">
        <f>(M250+N250+O250)/3</f>
        <v>48.96</v>
      </c>
      <c r="Q250" s="126">
        <f t="shared" si="38"/>
        <v>48.96</v>
      </c>
      <c r="R250" s="168">
        <f t="shared" si="39"/>
        <v>-10.039999999999999</v>
      </c>
    </row>
    <row r="251" spans="1:19" x14ac:dyDescent="0.3">
      <c r="A251" s="17" t="s">
        <v>232</v>
      </c>
      <c r="B251" s="19" t="s">
        <v>16</v>
      </c>
      <c r="C251" s="20" t="s">
        <v>389</v>
      </c>
      <c r="D251" s="21" t="s">
        <v>572</v>
      </c>
      <c r="E251" s="74" t="s">
        <v>573</v>
      </c>
      <c r="F251" s="20" t="s">
        <v>304</v>
      </c>
      <c r="G251" s="46">
        <v>5</v>
      </c>
      <c r="H251" s="22">
        <v>149.99</v>
      </c>
      <c r="I251" s="22">
        <f t="shared" si="40"/>
        <v>749.95</v>
      </c>
      <c r="J251" s="88">
        <v>0.23</v>
      </c>
      <c r="K251" s="22">
        <f t="shared" si="42"/>
        <v>172.48850000000002</v>
      </c>
      <c r="L251" s="37">
        <f t="shared" si="41"/>
        <v>749.95</v>
      </c>
      <c r="M251" s="43" t="str">
        <f>IFERROR(VLOOKUP($E251,#REF!,4,0),"")</f>
        <v/>
      </c>
      <c r="N251" s="43" t="str">
        <f>IFERROR(VLOOKUP($E251,#REF!,5,0),"")</f>
        <v/>
      </c>
      <c r="O251" s="43" t="str">
        <f>IFERROR(VLOOKUP($E251,#REF!,6,0),"")</f>
        <v/>
      </c>
      <c r="P251" s="43" t="str">
        <f>IFERROR(VLOOKUP($E251,#REF!,7,0),"")</f>
        <v/>
      </c>
      <c r="Q251" s="126" t="e">
        <f t="shared" si="38"/>
        <v>#VALUE!</v>
      </c>
      <c r="R251" s="168" t="e">
        <f t="shared" si="39"/>
        <v>#VALUE!</v>
      </c>
    </row>
    <row r="252" spans="1:19" x14ac:dyDescent="0.3">
      <c r="A252" s="17" t="s">
        <v>234</v>
      </c>
      <c r="B252" s="19" t="s">
        <v>16</v>
      </c>
      <c r="C252" s="20" t="s">
        <v>389</v>
      </c>
      <c r="D252" s="21" t="s">
        <v>574</v>
      </c>
      <c r="E252" s="114" t="s">
        <v>575</v>
      </c>
      <c r="F252" s="20" t="s">
        <v>304</v>
      </c>
      <c r="G252" s="46">
        <v>1</v>
      </c>
      <c r="H252" s="22">
        <v>124.99</v>
      </c>
      <c r="I252" s="22">
        <f t="shared" ref="I252:I260" si="43">H252*G252</f>
        <v>124.99</v>
      </c>
      <c r="J252" s="88">
        <v>0.23</v>
      </c>
      <c r="K252" s="22">
        <f t="shared" si="42"/>
        <v>28.747700000000002</v>
      </c>
      <c r="L252" s="37">
        <f t="shared" si="41"/>
        <v>124.99</v>
      </c>
      <c r="M252" s="195">
        <v>100</v>
      </c>
      <c r="N252" s="195">
        <v>128.34</v>
      </c>
      <c r="O252" s="195">
        <v>129</v>
      </c>
      <c r="P252" s="134">
        <f>(M252+N252+O252)/3</f>
        <v>119.11333333333334</v>
      </c>
      <c r="Q252" s="126">
        <f t="shared" si="38"/>
        <v>119.11333333333334</v>
      </c>
      <c r="R252" s="168">
        <f t="shared" si="39"/>
        <v>-5.8766666666666509</v>
      </c>
    </row>
    <row r="253" spans="1:19" x14ac:dyDescent="0.3">
      <c r="A253" s="17" t="s">
        <v>236</v>
      </c>
      <c r="B253" s="19" t="s">
        <v>16</v>
      </c>
      <c r="C253" s="20" t="s">
        <v>389</v>
      </c>
      <c r="D253" s="21" t="s">
        <v>576</v>
      </c>
      <c r="E253" s="74" t="s">
        <v>577</v>
      </c>
      <c r="F253" s="20" t="s">
        <v>304</v>
      </c>
      <c r="G253" s="46">
        <v>10</v>
      </c>
      <c r="H253" s="22">
        <v>1.99</v>
      </c>
      <c r="I253" s="22">
        <f t="shared" si="43"/>
        <v>19.899999999999999</v>
      </c>
      <c r="J253" s="88">
        <v>0.23</v>
      </c>
      <c r="K253" s="22">
        <f t="shared" si="42"/>
        <v>4.577</v>
      </c>
      <c r="L253" s="37">
        <f t="shared" ref="L253:L260" si="44">I253</f>
        <v>19.899999999999999</v>
      </c>
      <c r="M253" s="43" t="str">
        <f>IFERROR(VLOOKUP($E253,#REF!,4,0),"")</f>
        <v/>
      </c>
      <c r="N253" s="43" t="str">
        <f>IFERROR(VLOOKUP($E253,#REF!,5,0),"")</f>
        <v/>
      </c>
      <c r="O253" s="43" t="str">
        <f>IFERROR(VLOOKUP($E253,#REF!,6,0),"")</f>
        <v/>
      </c>
      <c r="P253" s="43" t="str">
        <f>IFERROR(VLOOKUP($E253,#REF!,7,0),"")</f>
        <v/>
      </c>
      <c r="Q253" s="126" t="e">
        <f t="shared" si="38"/>
        <v>#VALUE!</v>
      </c>
      <c r="R253" s="168" t="e">
        <f t="shared" si="39"/>
        <v>#VALUE!</v>
      </c>
    </row>
    <row r="254" spans="1:19" x14ac:dyDescent="0.3">
      <c r="A254" s="17" t="s">
        <v>239</v>
      </c>
      <c r="B254" s="65" t="s">
        <v>16</v>
      </c>
      <c r="C254" s="66" t="s">
        <v>389</v>
      </c>
      <c r="D254" s="92" t="s">
        <v>418</v>
      </c>
      <c r="E254" s="92" t="s">
        <v>578</v>
      </c>
      <c r="F254" s="20" t="s">
        <v>304</v>
      </c>
      <c r="G254" s="66">
        <v>5</v>
      </c>
      <c r="H254" s="68">
        <v>4.4000000000000004</v>
      </c>
      <c r="I254" s="68">
        <f t="shared" si="43"/>
        <v>22</v>
      </c>
      <c r="J254" s="93">
        <v>0.23</v>
      </c>
      <c r="K254" s="68">
        <f t="shared" si="42"/>
        <v>5.0600000000000005</v>
      </c>
      <c r="L254" s="69">
        <f t="shared" si="44"/>
        <v>22</v>
      </c>
      <c r="M254" s="43" t="str">
        <f>IFERROR(VLOOKUP($E254,#REF!,4,0),"")</f>
        <v/>
      </c>
      <c r="N254" s="43" t="str">
        <f>IFERROR(VLOOKUP($E254,#REF!,5,0),"")</f>
        <v/>
      </c>
      <c r="O254" s="43" t="str">
        <f>IFERROR(VLOOKUP($E254,#REF!,6,0),"")</f>
        <v/>
      </c>
      <c r="P254" s="43" t="str">
        <f>IFERROR(VLOOKUP($E254,#REF!,7,0),"")</f>
        <v/>
      </c>
      <c r="Q254" s="126" t="e">
        <f t="shared" si="38"/>
        <v>#VALUE!</v>
      </c>
      <c r="R254" s="168" t="e">
        <f t="shared" si="39"/>
        <v>#VALUE!</v>
      </c>
    </row>
    <row r="255" spans="1:19" ht="39" x14ac:dyDescent="0.3">
      <c r="A255" s="17" t="s">
        <v>242</v>
      </c>
      <c r="B255" s="19" t="s">
        <v>16</v>
      </c>
      <c r="C255" s="20" t="s">
        <v>389</v>
      </c>
      <c r="D255" s="21" t="s">
        <v>422</v>
      </c>
      <c r="E255" s="113" t="s">
        <v>579</v>
      </c>
      <c r="F255" s="20" t="s">
        <v>304</v>
      </c>
      <c r="G255" s="46">
        <v>11</v>
      </c>
      <c r="H255" s="22">
        <v>4.5</v>
      </c>
      <c r="I255" s="22">
        <f t="shared" si="43"/>
        <v>49.5</v>
      </c>
      <c r="J255" s="88">
        <v>0.23</v>
      </c>
      <c r="K255" s="22">
        <f t="shared" si="42"/>
        <v>11.385</v>
      </c>
      <c r="L255" s="18">
        <f t="shared" si="44"/>
        <v>49.5</v>
      </c>
      <c r="M255" s="44" t="str">
        <f>IFERROR(VLOOKUP($E255,#REF!,4,0),"")</f>
        <v/>
      </c>
      <c r="N255" s="44" t="str">
        <f>IFERROR(VLOOKUP($E255,#REF!,5,0),"")</f>
        <v/>
      </c>
      <c r="O255" s="44" t="str">
        <f>IFERROR(VLOOKUP($E255,#REF!,6,0),"")</f>
        <v/>
      </c>
      <c r="P255" s="44" t="str">
        <f>IFERROR(VLOOKUP($E255,#REF!,7,0),"")</f>
        <v/>
      </c>
      <c r="Q255" s="126" t="e">
        <f t="shared" si="38"/>
        <v>#VALUE!</v>
      </c>
      <c r="R255" s="168" t="e">
        <f t="shared" si="39"/>
        <v>#VALUE!</v>
      </c>
      <c r="S255" s="3" t="s">
        <v>305</v>
      </c>
    </row>
    <row r="256" spans="1:19" ht="26" x14ac:dyDescent="0.3">
      <c r="A256" s="17" t="s">
        <v>244</v>
      </c>
      <c r="B256" s="19" t="s">
        <v>16</v>
      </c>
      <c r="C256" s="20" t="s">
        <v>389</v>
      </c>
      <c r="D256" s="21" t="s">
        <v>424</v>
      </c>
      <c r="E256" s="196" t="s">
        <v>580</v>
      </c>
      <c r="F256" s="20" t="s">
        <v>304</v>
      </c>
      <c r="G256" s="176">
        <v>10</v>
      </c>
      <c r="H256" s="22">
        <v>5.48</v>
      </c>
      <c r="I256" s="22">
        <f t="shared" si="43"/>
        <v>54.800000000000004</v>
      </c>
      <c r="J256" s="88">
        <v>0.23</v>
      </c>
      <c r="K256" s="22">
        <f t="shared" si="42"/>
        <v>12.604000000000001</v>
      </c>
      <c r="L256" s="18">
        <f t="shared" si="44"/>
        <v>54.800000000000004</v>
      </c>
      <c r="M256" s="41" t="str">
        <f>IFERROR(VLOOKUP($E256,#REF!,4,0),"")</f>
        <v/>
      </c>
      <c r="N256" s="41" t="str">
        <f>IFERROR(VLOOKUP($E256,#REF!,5,0),"")</f>
        <v/>
      </c>
      <c r="O256" s="41" t="str">
        <f>IFERROR(VLOOKUP($E256,#REF!,6,0),"")</f>
        <v/>
      </c>
      <c r="P256" s="41" t="str">
        <f>IFERROR(VLOOKUP($E256,#REF!,7,0),"")</f>
        <v/>
      </c>
      <c r="Q256" s="126" t="e">
        <f t="shared" si="38"/>
        <v>#VALUE!</v>
      </c>
      <c r="R256" s="168" t="e">
        <f t="shared" si="39"/>
        <v>#VALUE!</v>
      </c>
    </row>
    <row r="257" spans="1:19" ht="26" x14ac:dyDescent="0.3">
      <c r="A257" s="17" t="s">
        <v>247</v>
      </c>
      <c r="B257" s="19" t="s">
        <v>16</v>
      </c>
      <c r="C257" s="20" t="s">
        <v>389</v>
      </c>
      <c r="D257" s="21" t="s">
        <v>581</v>
      </c>
      <c r="E257" s="113" t="s">
        <v>582</v>
      </c>
      <c r="F257" s="20" t="s">
        <v>304</v>
      </c>
      <c r="G257" s="46">
        <v>1</v>
      </c>
      <c r="H257" s="22">
        <v>1.89</v>
      </c>
      <c r="I257" s="22">
        <f t="shared" si="43"/>
        <v>1.89</v>
      </c>
      <c r="J257" s="88">
        <v>0.23</v>
      </c>
      <c r="K257" s="22">
        <f t="shared" si="42"/>
        <v>0.43469999999999998</v>
      </c>
      <c r="L257" s="18">
        <f t="shared" si="44"/>
        <v>1.89</v>
      </c>
      <c r="M257" s="41" t="str">
        <f>IFERROR(VLOOKUP($E257,#REF!,4,0),"")</f>
        <v/>
      </c>
      <c r="N257" s="41" t="str">
        <f>IFERROR(VLOOKUP($E257,#REF!,5,0),"")</f>
        <v/>
      </c>
      <c r="O257" s="41" t="str">
        <f>IFERROR(VLOOKUP($E257,#REF!,6,0),"")</f>
        <v/>
      </c>
      <c r="P257" s="41" t="str">
        <f>IFERROR(VLOOKUP($E257,#REF!,7,0),"")</f>
        <v/>
      </c>
      <c r="Q257" s="126" t="e">
        <f t="shared" si="38"/>
        <v>#VALUE!</v>
      </c>
      <c r="R257" s="168" t="e">
        <f t="shared" si="39"/>
        <v>#VALUE!</v>
      </c>
    </row>
    <row r="258" spans="1:19" ht="26" x14ac:dyDescent="0.3">
      <c r="A258" s="17" t="s">
        <v>249</v>
      </c>
      <c r="B258" s="65" t="s">
        <v>16</v>
      </c>
      <c r="C258" s="66" t="s">
        <v>389</v>
      </c>
      <c r="D258" s="92" t="s">
        <v>583</v>
      </c>
      <c r="E258" s="197" t="s">
        <v>584</v>
      </c>
      <c r="F258" s="20" t="s">
        <v>304</v>
      </c>
      <c r="G258" s="66">
        <v>3</v>
      </c>
      <c r="H258" s="68">
        <v>16.05</v>
      </c>
      <c r="I258" s="68">
        <f t="shared" si="43"/>
        <v>48.150000000000006</v>
      </c>
      <c r="J258" s="93">
        <v>0.23</v>
      </c>
      <c r="K258" s="68">
        <f t="shared" si="42"/>
        <v>11.074500000000002</v>
      </c>
      <c r="L258" s="67">
        <f t="shared" si="44"/>
        <v>48.150000000000006</v>
      </c>
      <c r="M258" s="41" t="str">
        <f>IFERROR(VLOOKUP($E258,#REF!,4,0),"")</f>
        <v/>
      </c>
      <c r="N258" s="41" t="str">
        <f>IFERROR(VLOOKUP($E258,#REF!,5,0),"")</f>
        <v/>
      </c>
      <c r="O258" s="41" t="str">
        <f>IFERROR(VLOOKUP($E258,#REF!,6,0),"")</f>
        <v/>
      </c>
      <c r="P258" s="41" t="str">
        <f>IFERROR(VLOOKUP($E258,#REF!,7,0),"")</f>
        <v/>
      </c>
      <c r="Q258" s="126" t="e">
        <f t="shared" si="38"/>
        <v>#VALUE!</v>
      </c>
      <c r="R258" s="168" t="e">
        <f t="shared" si="39"/>
        <v>#VALUE!</v>
      </c>
      <c r="S258" s="3" t="s">
        <v>570</v>
      </c>
    </row>
    <row r="259" spans="1:19" ht="26" x14ac:dyDescent="0.3">
      <c r="A259" s="17" t="s">
        <v>251</v>
      </c>
      <c r="B259" s="19" t="s">
        <v>16</v>
      </c>
      <c r="C259" s="20" t="s">
        <v>389</v>
      </c>
      <c r="D259" s="21" t="s">
        <v>585</v>
      </c>
      <c r="E259" s="113" t="s">
        <v>586</v>
      </c>
      <c r="F259" s="20" t="s">
        <v>304</v>
      </c>
      <c r="G259" s="46">
        <v>1</v>
      </c>
      <c r="H259" s="22">
        <v>7.2</v>
      </c>
      <c r="I259" s="22">
        <f t="shared" si="43"/>
        <v>7.2</v>
      </c>
      <c r="J259" s="88">
        <v>0.23</v>
      </c>
      <c r="K259" s="22">
        <f t="shared" si="42"/>
        <v>1.6560000000000001</v>
      </c>
      <c r="L259" s="18">
        <f t="shared" si="44"/>
        <v>7.2</v>
      </c>
      <c r="M259" s="41" t="str">
        <f>IFERROR(VLOOKUP($E259,#REF!,4,0),"")</f>
        <v/>
      </c>
      <c r="N259" s="41" t="str">
        <f>IFERROR(VLOOKUP($E259,#REF!,5,0),"")</f>
        <v/>
      </c>
      <c r="O259" s="41" t="str">
        <f>IFERROR(VLOOKUP($E259,#REF!,6,0),"")</f>
        <v/>
      </c>
      <c r="P259" s="41" t="str">
        <f>IFERROR(VLOOKUP($E259,#REF!,7,0),"")</f>
        <v/>
      </c>
      <c r="Q259" s="126" t="e">
        <f t="shared" si="38"/>
        <v>#VALUE!</v>
      </c>
      <c r="R259" s="168" t="e">
        <f t="shared" si="39"/>
        <v>#VALUE!</v>
      </c>
    </row>
    <row r="260" spans="1:19" x14ac:dyDescent="0.3">
      <c r="A260" s="17" t="s">
        <v>254</v>
      </c>
      <c r="B260" s="65" t="s">
        <v>16</v>
      </c>
      <c r="C260" s="66" t="s">
        <v>389</v>
      </c>
      <c r="D260" s="92" t="s">
        <v>587</v>
      </c>
      <c r="E260" s="27" t="s">
        <v>588</v>
      </c>
      <c r="F260" s="20" t="s">
        <v>304</v>
      </c>
      <c r="G260" s="66">
        <v>1</v>
      </c>
      <c r="H260" s="68">
        <v>18.989999999999998</v>
      </c>
      <c r="I260" s="68">
        <f t="shared" si="43"/>
        <v>18.989999999999998</v>
      </c>
      <c r="J260" s="93">
        <v>0.23</v>
      </c>
      <c r="K260" s="68">
        <f t="shared" si="42"/>
        <v>4.3677000000000001</v>
      </c>
      <c r="L260" s="67">
        <f t="shared" si="44"/>
        <v>18.989999999999998</v>
      </c>
      <c r="M260" s="41" t="str">
        <f>IFERROR(VLOOKUP($E260,#REF!,4,0),"")</f>
        <v/>
      </c>
      <c r="N260" s="41" t="str">
        <f>IFERROR(VLOOKUP($E260,#REF!,5,0),"")</f>
        <v/>
      </c>
      <c r="O260" s="41" t="str">
        <f>IFERROR(VLOOKUP($E260,#REF!,6,0),"")</f>
        <v/>
      </c>
      <c r="P260" s="41" t="str">
        <f>IFERROR(VLOOKUP($E260,#REF!,7,0),"")</f>
        <v/>
      </c>
      <c r="Q260" s="126" t="e">
        <f t="shared" si="38"/>
        <v>#VALUE!</v>
      </c>
      <c r="R260" s="168" t="e">
        <f t="shared" si="39"/>
        <v>#VALUE!</v>
      </c>
      <c r="S260" s="3" t="s">
        <v>305</v>
      </c>
    </row>
    <row r="261" spans="1:19" s="2" customFormat="1" ht="35.25" customHeight="1" x14ac:dyDescent="0.3">
      <c r="A261" s="294"/>
      <c r="B261" s="295"/>
      <c r="C261" s="295"/>
      <c r="D261" s="295"/>
      <c r="E261" s="295"/>
      <c r="F261" s="295"/>
      <c r="G261" s="295"/>
      <c r="H261" s="296"/>
      <c r="I261" s="161">
        <f t="shared" ref="I261" si="45">SUM(I161:I260)</f>
        <v>24177.160000000011</v>
      </c>
      <c r="J261" s="161"/>
      <c r="K261" s="161"/>
      <c r="L261" s="161">
        <f>SUM(L161:L260)</f>
        <v>24936.920600000009</v>
      </c>
      <c r="M261" s="161"/>
      <c r="N261" s="161"/>
      <c r="O261" s="161"/>
      <c r="P261" s="161"/>
      <c r="Q261" s="161" t="e">
        <f t="shared" ref="Q261" si="46">SUM(Q161:Q260)</f>
        <v>#VALUE!</v>
      </c>
      <c r="R261" s="161" t="e">
        <f t="shared" si="39"/>
        <v>#VALUE!</v>
      </c>
    </row>
    <row r="263" spans="1:19" x14ac:dyDescent="0.3">
      <c r="I263" s="198">
        <f>SUM(I261+I160+I121)</f>
        <v>34133.410000000011</v>
      </c>
      <c r="J263" s="198"/>
      <c r="K263" s="198"/>
      <c r="L263" s="198">
        <f>SUM(L261+L160+L121)</f>
        <v>37183.127100000005</v>
      </c>
      <c r="M263" s="198"/>
      <c r="N263" s="198"/>
      <c r="O263" s="198"/>
      <c r="P263" s="198"/>
      <c r="Q263" s="198" t="e">
        <f>SUM(Q261+Q160+Q121)</f>
        <v>#VALUE!</v>
      </c>
      <c r="R263" s="198" t="e">
        <f>SUM(R261+R160+R121)</f>
        <v>#VALUE!</v>
      </c>
    </row>
  </sheetData>
  <mergeCells count="4">
    <mergeCell ref="S108:S109"/>
    <mergeCell ref="A121:H121"/>
    <mergeCell ref="A160:H160"/>
    <mergeCell ref="A261:H261"/>
  </mergeCells>
  <conditionalFormatting sqref="R1:R120 R122:R159 R161:R260 R262 R264:R1048576">
    <cfRule type="cellIs" dxfId="1" priority="4" operator="greaterThan">
      <formula>50</formula>
    </cfRule>
  </conditionalFormatting>
  <conditionalFormatting sqref="R1:R120 R122:R159 R161:R260 R262 R264:R1048576">
    <cfRule type="cellIs" dxfId="0" priority="3" operator="greaterThan">
      <formula>100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I15" sqref="I15"/>
    </sheetView>
  </sheetViews>
  <sheetFormatPr defaultRowHeight="14.5" x14ac:dyDescent="0.35"/>
  <cols>
    <col min="2" max="2" width="16.1796875" bestFit="1" customWidth="1"/>
    <col min="3" max="3" width="11.26953125" customWidth="1"/>
    <col min="4" max="4" width="53" customWidth="1"/>
    <col min="5" max="5" width="10.26953125" bestFit="1" customWidth="1"/>
    <col min="6" max="6" width="10.54296875" customWidth="1"/>
    <col min="7" max="7" width="11.54296875" customWidth="1"/>
    <col min="8" max="8" width="11.26953125" customWidth="1"/>
    <col min="9" max="10" width="11" customWidth="1"/>
  </cols>
  <sheetData>
    <row r="1" spans="1:11" s="262" customFormat="1" ht="26" x14ac:dyDescent="0.3">
      <c r="A1" s="261" t="s">
        <v>589</v>
      </c>
      <c r="B1" s="261" t="s">
        <v>2</v>
      </c>
      <c r="C1" s="261" t="s">
        <v>3</v>
      </c>
      <c r="D1" s="261" t="s">
        <v>4</v>
      </c>
      <c r="E1" s="261" t="s">
        <v>5</v>
      </c>
      <c r="F1" s="261" t="s">
        <v>590</v>
      </c>
      <c r="G1" s="261" t="s">
        <v>7</v>
      </c>
      <c r="H1" s="261" t="s">
        <v>8</v>
      </c>
      <c r="I1" s="261" t="s">
        <v>9</v>
      </c>
      <c r="J1" s="261" t="s">
        <v>10</v>
      </c>
      <c r="K1" s="261" t="s">
        <v>11</v>
      </c>
    </row>
    <row r="2" spans="1:11" s="95" customFormat="1" ht="12.75" customHeight="1" x14ac:dyDescent="0.3">
      <c r="A2" s="255" t="s">
        <v>591</v>
      </c>
      <c r="B2" s="256" t="s">
        <v>592</v>
      </c>
      <c r="C2" s="257" t="s">
        <v>593</v>
      </c>
      <c r="D2" s="306" t="s">
        <v>594</v>
      </c>
      <c r="E2" s="234" t="s">
        <v>20</v>
      </c>
      <c r="F2" s="94">
        <v>44</v>
      </c>
      <c r="G2" s="230"/>
      <c r="H2" s="230"/>
      <c r="I2" s="230"/>
      <c r="J2" s="230"/>
      <c r="K2" s="230"/>
    </row>
    <row r="3" spans="1:11" s="95" customFormat="1" ht="13" x14ac:dyDescent="0.3">
      <c r="A3" s="255" t="s">
        <v>595</v>
      </c>
      <c r="B3" s="256" t="s">
        <v>592</v>
      </c>
      <c r="C3" s="25" t="s">
        <v>596</v>
      </c>
      <c r="D3" s="258" t="s">
        <v>597</v>
      </c>
      <c r="E3" s="51" t="s">
        <v>20</v>
      </c>
      <c r="F3" s="94">
        <v>30</v>
      </c>
      <c r="G3" s="230"/>
      <c r="H3" s="230"/>
      <c r="I3" s="230"/>
      <c r="J3" s="230"/>
      <c r="K3" s="230"/>
    </row>
    <row r="4" spans="1:11" s="95" customFormat="1" ht="26" x14ac:dyDescent="0.3">
      <c r="A4" s="255" t="s">
        <v>598</v>
      </c>
      <c r="B4" s="256" t="s">
        <v>592</v>
      </c>
      <c r="C4" s="25" t="s">
        <v>599</v>
      </c>
      <c r="D4" s="258" t="s">
        <v>600</v>
      </c>
      <c r="E4" s="51" t="s">
        <v>20</v>
      </c>
      <c r="F4" s="94">
        <v>10</v>
      </c>
      <c r="G4" s="230"/>
      <c r="H4" s="230"/>
      <c r="I4" s="230"/>
      <c r="J4" s="230"/>
      <c r="K4" s="230"/>
    </row>
    <row r="5" spans="1:11" s="95" customFormat="1" ht="26" x14ac:dyDescent="0.3">
      <c r="A5" s="255" t="s">
        <v>601</v>
      </c>
      <c r="B5" s="256" t="s">
        <v>592</v>
      </c>
      <c r="C5" s="25" t="s">
        <v>602</v>
      </c>
      <c r="D5" s="258" t="s">
        <v>603</v>
      </c>
      <c r="E5" s="51" t="s">
        <v>20</v>
      </c>
      <c r="F5" s="94">
        <v>6</v>
      </c>
      <c r="G5" s="230"/>
      <c r="H5" s="230"/>
      <c r="I5" s="230"/>
      <c r="J5" s="230"/>
      <c r="K5" s="230"/>
    </row>
    <row r="6" spans="1:11" s="95" customFormat="1" ht="13" x14ac:dyDescent="0.3">
      <c r="A6" s="255" t="s">
        <v>604</v>
      </c>
      <c r="B6" s="256" t="s">
        <v>592</v>
      </c>
      <c r="C6" s="25" t="s">
        <v>605</v>
      </c>
      <c r="D6" s="258" t="s">
        <v>606</v>
      </c>
      <c r="E6" s="51" t="s">
        <v>69</v>
      </c>
      <c r="F6" s="94">
        <v>3</v>
      </c>
      <c r="G6" s="230"/>
      <c r="H6" s="230"/>
      <c r="I6" s="230"/>
      <c r="J6" s="230"/>
      <c r="K6" s="230"/>
    </row>
    <row r="7" spans="1:11" s="95" customFormat="1" ht="13" x14ac:dyDescent="0.3">
      <c r="A7" s="255" t="s">
        <v>607</v>
      </c>
      <c r="B7" s="256" t="s">
        <v>592</v>
      </c>
      <c r="C7" s="258" t="s">
        <v>608</v>
      </c>
      <c r="D7" s="25" t="s">
        <v>609</v>
      </c>
      <c r="E7" s="51" t="s">
        <v>610</v>
      </c>
      <c r="F7" s="94">
        <v>2</v>
      </c>
      <c r="G7" s="230"/>
      <c r="H7" s="230"/>
      <c r="I7" s="230"/>
      <c r="J7" s="230"/>
      <c r="K7" s="230"/>
    </row>
    <row r="8" spans="1:11" s="95" customFormat="1" ht="26" x14ac:dyDescent="0.3">
      <c r="A8" s="255" t="s">
        <v>611</v>
      </c>
      <c r="B8" s="256" t="s">
        <v>592</v>
      </c>
      <c r="C8" s="258" t="s">
        <v>612</v>
      </c>
      <c r="D8" s="25" t="s">
        <v>613</v>
      </c>
      <c r="E8" s="51" t="s">
        <v>20</v>
      </c>
      <c r="F8" s="94">
        <v>3</v>
      </c>
      <c r="G8" s="230"/>
      <c r="H8" s="230"/>
      <c r="I8" s="230"/>
      <c r="J8" s="230"/>
      <c r="K8" s="230"/>
    </row>
    <row r="9" spans="1:11" s="95" customFormat="1" ht="13" x14ac:dyDescent="0.3">
      <c r="A9" s="259" t="s">
        <v>614</v>
      </c>
      <c r="B9" s="256" t="s">
        <v>592</v>
      </c>
      <c r="C9" s="110" t="s">
        <v>615</v>
      </c>
      <c r="D9" s="244" t="s">
        <v>616</v>
      </c>
      <c r="E9" s="245" t="s">
        <v>617</v>
      </c>
      <c r="F9" s="246">
        <v>3</v>
      </c>
      <c r="G9" s="230"/>
      <c r="H9" s="230"/>
      <c r="I9" s="230"/>
      <c r="J9" s="230"/>
      <c r="K9" s="230"/>
    </row>
    <row r="10" spans="1:11" s="220" customFormat="1" ht="13" x14ac:dyDescent="0.3">
      <c r="A10" s="297"/>
      <c r="B10" s="297"/>
      <c r="C10" s="297"/>
      <c r="D10" s="297"/>
      <c r="E10" s="297"/>
      <c r="F10" s="297"/>
      <c r="G10" s="253"/>
      <c r="H10" s="253"/>
      <c r="I10" s="253"/>
      <c r="J10" s="253" t="s">
        <v>800</v>
      </c>
      <c r="K10" s="253"/>
    </row>
  </sheetData>
  <mergeCells count="1">
    <mergeCell ref="A10:F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opLeftCell="C1" zoomScaleNormal="100" workbookViewId="0">
      <selection activeCell="J12" sqref="J12"/>
    </sheetView>
  </sheetViews>
  <sheetFormatPr defaultColWidth="9.1796875" defaultRowHeight="13" x14ac:dyDescent="0.3"/>
  <cols>
    <col min="1" max="1" width="7.26953125" style="95" customWidth="1"/>
    <col min="2" max="2" width="16" style="123" customWidth="1"/>
    <col min="3" max="3" width="26.1796875" style="124" customWidth="1"/>
    <col min="4" max="4" width="60" style="123" customWidth="1"/>
    <col min="5" max="5" width="10.7265625" style="95" customWidth="1"/>
    <col min="6" max="6" width="12.1796875" style="125" customWidth="1"/>
    <col min="7" max="7" width="12.26953125" style="95" customWidth="1"/>
    <col min="8" max="16384" width="9.1796875" style="95"/>
  </cols>
  <sheetData>
    <row r="1" spans="1:11" ht="26" x14ac:dyDescent="0.3">
      <c r="A1" s="261" t="s">
        <v>589</v>
      </c>
      <c r="B1" s="261" t="s">
        <v>2</v>
      </c>
      <c r="C1" s="261" t="s">
        <v>3</v>
      </c>
      <c r="D1" s="261" t="s">
        <v>4</v>
      </c>
      <c r="E1" s="261" t="s">
        <v>5</v>
      </c>
      <c r="F1" s="261" t="s">
        <v>590</v>
      </c>
      <c r="G1" s="261" t="s">
        <v>7</v>
      </c>
      <c r="H1" s="261" t="s">
        <v>8</v>
      </c>
      <c r="I1" s="261" t="s">
        <v>9</v>
      </c>
      <c r="J1" s="261" t="s">
        <v>10</v>
      </c>
      <c r="K1" s="261" t="s">
        <v>11</v>
      </c>
    </row>
    <row r="2" spans="1:11" ht="65" x14ac:dyDescent="0.3">
      <c r="A2" s="222" t="s">
        <v>618</v>
      </c>
      <c r="B2" s="11" t="s">
        <v>314</v>
      </c>
      <c r="C2" s="102" t="s">
        <v>619</v>
      </c>
      <c r="D2" s="211" t="s">
        <v>620</v>
      </c>
      <c r="E2" s="51" t="s">
        <v>20</v>
      </c>
      <c r="F2" s="94">
        <v>1</v>
      </c>
      <c r="G2" s="230"/>
      <c r="H2" s="230"/>
      <c r="I2" s="230"/>
      <c r="J2" s="230"/>
      <c r="K2" s="230"/>
    </row>
    <row r="3" spans="1:11" ht="26" x14ac:dyDescent="0.3">
      <c r="A3" s="222" t="s">
        <v>621</v>
      </c>
      <c r="B3" s="11" t="s">
        <v>314</v>
      </c>
      <c r="C3" s="25" t="s">
        <v>333</v>
      </c>
      <c r="D3" s="25" t="s">
        <v>334</v>
      </c>
      <c r="E3" s="51" t="s">
        <v>20</v>
      </c>
      <c r="F3" s="94">
        <v>1</v>
      </c>
      <c r="G3" s="230"/>
      <c r="H3" s="230"/>
      <c r="I3" s="230"/>
      <c r="J3" s="230"/>
      <c r="K3" s="230"/>
    </row>
    <row r="4" spans="1:11" s="98" customFormat="1" ht="26" x14ac:dyDescent="0.3">
      <c r="A4" s="222" t="s">
        <v>622</v>
      </c>
      <c r="B4" s="11" t="s">
        <v>314</v>
      </c>
      <c r="C4" s="25" t="s">
        <v>623</v>
      </c>
      <c r="D4" s="303" t="s">
        <v>624</v>
      </c>
      <c r="E4" s="51" t="s">
        <v>625</v>
      </c>
      <c r="F4" s="94">
        <v>1</v>
      </c>
      <c r="G4" s="230"/>
      <c r="H4" s="230"/>
      <c r="I4" s="230"/>
      <c r="J4" s="230"/>
      <c r="K4" s="230"/>
    </row>
    <row r="5" spans="1:11" x14ac:dyDescent="0.3">
      <c r="A5" s="222" t="s">
        <v>626</v>
      </c>
      <c r="B5" s="11" t="s">
        <v>314</v>
      </c>
      <c r="C5" s="25" t="s">
        <v>627</v>
      </c>
      <c r="D5" s="11" t="s">
        <v>628</v>
      </c>
      <c r="E5" s="51" t="s">
        <v>625</v>
      </c>
      <c r="F5" s="94">
        <v>10</v>
      </c>
      <c r="G5" s="230"/>
      <c r="H5" s="230"/>
      <c r="I5" s="230"/>
      <c r="J5" s="230"/>
      <c r="K5" s="230"/>
    </row>
    <row r="6" spans="1:11" x14ac:dyDescent="0.3">
      <c r="A6" s="222" t="s">
        <v>629</v>
      </c>
      <c r="B6" s="11" t="s">
        <v>314</v>
      </c>
      <c r="C6" s="25" t="s">
        <v>630</v>
      </c>
      <c r="D6" s="11" t="s">
        <v>631</v>
      </c>
      <c r="E6" s="51" t="s">
        <v>20</v>
      </c>
      <c r="F6" s="94">
        <v>9</v>
      </c>
      <c r="G6" s="230"/>
      <c r="H6" s="230"/>
      <c r="I6" s="230"/>
      <c r="J6" s="230"/>
      <c r="K6" s="230"/>
    </row>
    <row r="7" spans="1:11" ht="26" x14ac:dyDescent="0.3">
      <c r="A7" s="222" t="s">
        <v>632</v>
      </c>
      <c r="B7" s="11" t="s">
        <v>314</v>
      </c>
      <c r="C7" s="25" t="s">
        <v>633</v>
      </c>
      <c r="D7" s="25" t="s">
        <v>634</v>
      </c>
      <c r="E7" s="51" t="s">
        <v>20</v>
      </c>
      <c r="F7" s="94">
        <v>2</v>
      </c>
      <c r="G7" s="230"/>
      <c r="H7" s="230"/>
      <c r="I7" s="230"/>
      <c r="J7" s="230"/>
      <c r="K7" s="230"/>
    </row>
    <row r="8" spans="1:11" ht="39" x14ac:dyDescent="0.3">
      <c r="A8" s="265" t="s">
        <v>635</v>
      </c>
      <c r="B8" s="111" t="s">
        <v>314</v>
      </c>
      <c r="C8" s="252" t="s">
        <v>636</v>
      </c>
      <c r="D8" s="252" t="s">
        <v>637</v>
      </c>
      <c r="E8" s="117" t="s">
        <v>25</v>
      </c>
      <c r="F8" s="94">
        <v>7</v>
      </c>
      <c r="G8" s="230"/>
      <c r="H8" s="230"/>
      <c r="I8" s="230"/>
      <c r="J8" s="230"/>
      <c r="K8" s="230"/>
    </row>
    <row r="9" spans="1:11" ht="39" x14ac:dyDescent="0.3">
      <c r="A9" s="51" t="s">
        <v>638</v>
      </c>
      <c r="B9" s="11" t="s">
        <v>314</v>
      </c>
      <c r="C9" s="266" t="s">
        <v>639</v>
      </c>
      <c r="D9" s="252" t="s">
        <v>640</v>
      </c>
      <c r="E9" s="117" t="s">
        <v>25</v>
      </c>
      <c r="F9" s="94">
        <v>1</v>
      </c>
      <c r="G9" s="230"/>
      <c r="H9" s="230"/>
      <c r="I9" s="230"/>
      <c r="J9" s="230"/>
      <c r="K9" s="230"/>
    </row>
    <row r="10" spans="1:11" ht="26" x14ac:dyDescent="0.3">
      <c r="A10" s="225" t="s">
        <v>641</v>
      </c>
      <c r="B10" s="11" t="s">
        <v>314</v>
      </c>
      <c r="C10" s="116" t="s">
        <v>642</v>
      </c>
      <c r="D10" s="304" t="s">
        <v>643</v>
      </c>
      <c r="E10" s="51" t="s">
        <v>25</v>
      </c>
      <c r="F10" s="94">
        <v>2</v>
      </c>
      <c r="G10" s="264"/>
      <c r="H10" s="264"/>
      <c r="I10" s="264"/>
      <c r="J10" s="264"/>
      <c r="K10" s="264"/>
    </row>
    <row r="11" spans="1:11" s="220" customFormat="1" x14ac:dyDescent="0.3">
      <c r="A11" s="298"/>
      <c r="B11" s="299"/>
      <c r="C11" s="299"/>
      <c r="D11" s="299"/>
      <c r="E11" s="299"/>
      <c r="F11" s="299"/>
      <c r="G11" s="263"/>
      <c r="H11" s="253"/>
      <c r="I11" s="253"/>
      <c r="J11" s="305" t="s">
        <v>800</v>
      </c>
      <c r="K11" s="253"/>
    </row>
  </sheetData>
  <mergeCells count="1">
    <mergeCell ref="A11:F11"/>
  </mergeCell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tabSelected="1" topLeftCell="C1" zoomScaleNormal="100" workbookViewId="0">
      <selection activeCell="D6" sqref="D6"/>
    </sheetView>
  </sheetViews>
  <sheetFormatPr defaultColWidth="9.1796875" defaultRowHeight="13" x14ac:dyDescent="0.3"/>
  <cols>
    <col min="1" max="1" width="7.26953125" style="95" customWidth="1"/>
    <col min="2" max="2" width="16" style="123" customWidth="1"/>
    <col min="3" max="3" width="26.1796875" style="124" customWidth="1"/>
    <col min="4" max="4" width="60" style="123" customWidth="1"/>
    <col min="5" max="5" width="10.7265625" style="95" customWidth="1"/>
    <col min="6" max="6" width="12.1796875" style="125" customWidth="1"/>
    <col min="7" max="8" width="10.81640625" style="125" hidden="1" customWidth="1"/>
    <col min="9" max="10" width="14.26953125" style="125" hidden="1" customWidth="1"/>
    <col min="11" max="11" width="16.7265625" style="213" hidden="1" customWidth="1"/>
    <col min="12" max="12" width="13.26953125" style="212" hidden="1" customWidth="1"/>
    <col min="13" max="13" width="16.26953125" style="212" hidden="1" customWidth="1"/>
    <col min="14" max="16384" width="9.1796875" style="95"/>
  </cols>
  <sheetData>
    <row r="1" spans="1:18" ht="39" x14ac:dyDescent="0.3">
      <c r="A1" s="261" t="s">
        <v>589</v>
      </c>
      <c r="B1" s="261" t="s">
        <v>2</v>
      </c>
      <c r="C1" s="261" t="s">
        <v>3</v>
      </c>
      <c r="D1" s="261" t="s">
        <v>4</v>
      </c>
      <c r="E1" s="261" t="s">
        <v>5</v>
      </c>
      <c r="F1" s="261" t="s">
        <v>590</v>
      </c>
      <c r="G1" s="271" t="s">
        <v>657</v>
      </c>
      <c r="H1" s="271" t="s">
        <v>658</v>
      </c>
      <c r="I1" s="271" t="s">
        <v>659</v>
      </c>
      <c r="J1" s="272" t="s">
        <v>660</v>
      </c>
      <c r="K1" s="273" t="s">
        <v>661</v>
      </c>
      <c r="L1" s="254" t="s">
        <v>662</v>
      </c>
      <c r="M1" s="274" t="s">
        <v>663</v>
      </c>
      <c r="N1" s="261" t="s">
        <v>7</v>
      </c>
      <c r="O1" s="261" t="s">
        <v>8</v>
      </c>
      <c r="P1" s="261" t="s">
        <v>9</v>
      </c>
      <c r="Q1" s="261" t="s">
        <v>10</v>
      </c>
      <c r="R1" s="261" t="s">
        <v>11</v>
      </c>
    </row>
    <row r="2" spans="1:18" ht="26" x14ac:dyDescent="0.3">
      <c r="A2" s="223" t="s">
        <v>664</v>
      </c>
      <c r="B2" s="112" t="s">
        <v>389</v>
      </c>
      <c r="C2" s="105" t="s">
        <v>665</v>
      </c>
      <c r="D2" s="105" t="s">
        <v>666</v>
      </c>
      <c r="E2" s="80" t="s">
        <v>625</v>
      </c>
      <c r="F2" s="94">
        <v>1</v>
      </c>
      <c r="G2" s="26">
        <v>291</v>
      </c>
      <c r="H2" s="26">
        <v>254</v>
      </c>
      <c r="I2" s="26">
        <v>385</v>
      </c>
      <c r="J2" s="50">
        <v>310</v>
      </c>
      <c r="K2" s="217">
        <v>195</v>
      </c>
      <c r="L2" s="4">
        <v>0.23</v>
      </c>
      <c r="M2" s="214">
        <v>239.85</v>
      </c>
      <c r="N2" s="269"/>
      <c r="O2" s="269"/>
      <c r="P2" s="269"/>
      <c r="Q2" s="269"/>
      <c r="R2" s="269"/>
    </row>
    <row r="3" spans="1:18" ht="91" x14ac:dyDescent="0.3">
      <c r="A3" s="223" t="s">
        <v>667</v>
      </c>
      <c r="B3" s="112" t="s">
        <v>389</v>
      </c>
      <c r="C3" s="113" t="s">
        <v>665</v>
      </c>
      <c r="D3" s="113" t="s">
        <v>481</v>
      </c>
      <c r="E3" s="80" t="s">
        <v>625</v>
      </c>
      <c r="F3" s="94">
        <v>1</v>
      </c>
      <c r="G3" s="81">
        <v>116</v>
      </c>
      <c r="H3" s="81">
        <v>116</v>
      </c>
      <c r="I3" s="81">
        <v>116</v>
      </c>
      <c r="J3" s="50">
        <v>116</v>
      </c>
      <c r="K3" s="217">
        <v>89</v>
      </c>
      <c r="L3" s="4">
        <v>0.23</v>
      </c>
      <c r="M3" s="214">
        <v>109.47</v>
      </c>
      <c r="N3" s="269"/>
      <c r="O3" s="269"/>
      <c r="P3" s="269"/>
      <c r="Q3" s="269"/>
      <c r="R3" s="269"/>
    </row>
    <row r="4" spans="1:18" ht="26" x14ac:dyDescent="0.3">
      <c r="A4" s="223" t="s">
        <v>668</v>
      </c>
      <c r="B4" s="112" t="s">
        <v>389</v>
      </c>
      <c r="C4" s="105" t="s">
        <v>402</v>
      </c>
      <c r="D4" s="105" t="s">
        <v>403</v>
      </c>
      <c r="E4" s="80" t="s">
        <v>20</v>
      </c>
      <c r="F4" s="94">
        <v>1</v>
      </c>
      <c r="G4" s="26">
        <v>6.49</v>
      </c>
      <c r="H4" s="26">
        <v>6.19</v>
      </c>
      <c r="I4" s="26">
        <v>4.99</v>
      </c>
      <c r="J4" s="50">
        <v>5.8900000000000006</v>
      </c>
      <c r="K4" s="217">
        <v>5.99</v>
      </c>
      <c r="L4" s="4">
        <v>0.23</v>
      </c>
      <c r="M4" s="214">
        <v>7.3677000000000001</v>
      </c>
      <c r="N4" s="269"/>
      <c r="O4" s="269"/>
      <c r="P4" s="269"/>
      <c r="Q4" s="269"/>
      <c r="R4" s="269"/>
    </row>
    <row r="5" spans="1:18" ht="26" x14ac:dyDescent="0.3">
      <c r="A5" s="223" t="s">
        <v>669</v>
      </c>
      <c r="B5" s="112" t="s">
        <v>389</v>
      </c>
      <c r="C5" s="113" t="s">
        <v>474</v>
      </c>
      <c r="D5" s="118" t="s">
        <v>802</v>
      </c>
      <c r="E5" s="29" t="s">
        <v>625</v>
      </c>
      <c r="F5" s="94">
        <v>1</v>
      </c>
      <c r="G5" s="81">
        <v>240</v>
      </c>
      <c r="H5" s="81">
        <v>240</v>
      </c>
      <c r="I5" s="81">
        <v>240</v>
      </c>
      <c r="J5" s="50">
        <v>240</v>
      </c>
      <c r="K5" s="217">
        <v>84.9</v>
      </c>
      <c r="L5" s="4">
        <v>0.23</v>
      </c>
      <c r="M5" s="214">
        <v>104.42700000000001</v>
      </c>
      <c r="N5" s="269"/>
      <c r="O5" s="269"/>
      <c r="P5" s="269"/>
      <c r="Q5" s="269"/>
      <c r="R5" s="269"/>
    </row>
    <row r="6" spans="1:18" ht="26" x14ac:dyDescent="0.3">
      <c r="A6" s="223" t="s">
        <v>670</v>
      </c>
      <c r="B6" s="112" t="s">
        <v>389</v>
      </c>
      <c r="C6" s="113" t="s">
        <v>583</v>
      </c>
      <c r="D6" s="113" t="s">
        <v>584</v>
      </c>
      <c r="E6" s="29" t="s">
        <v>625</v>
      </c>
      <c r="F6" s="94">
        <v>7</v>
      </c>
      <c r="G6" s="122">
        <v>5.44</v>
      </c>
      <c r="H6" s="122">
        <v>5.35</v>
      </c>
      <c r="I6" s="122">
        <v>5.29</v>
      </c>
      <c r="J6" s="50">
        <v>5.3599999999999994</v>
      </c>
      <c r="K6" s="217">
        <v>6.8</v>
      </c>
      <c r="L6" s="4">
        <v>0.23</v>
      </c>
      <c r="M6" s="214">
        <v>8.363999999999999</v>
      </c>
      <c r="N6" s="269"/>
      <c r="O6" s="269"/>
      <c r="P6" s="269"/>
      <c r="Q6" s="269"/>
      <c r="R6" s="269"/>
    </row>
    <row r="7" spans="1:18" x14ac:dyDescent="0.3">
      <c r="A7" s="223" t="s">
        <v>671</v>
      </c>
      <c r="B7" s="112" t="s">
        <v>389</v>
      </c>
      <c r="C7" s="113" t="s">
        <v>454</v>
      </c>
      <c r="D7" s="113" t="s">
        <v>455</v>
      </c>
      <c r="E7" s="29" t="s">
        <v>625</v>
      </c>
      <c r="F7" s="94">
        <v>100</v>
      </c>
      <c r="G7" s="81">
        <v>2.4</v>
      </c>
      <c r="H7" s="81">
        <v>3.5</v>
      </c>
      <c r="I7" s="81">
        <v>6</v>
      </c>
      <c r="J7" s="50">
        <v>3.9666666666666668</v>
      </c>
      <c r="K7" s="217">
        <v>2.7</v>
      </c>
      <c r="L7" s="4">
        <v>0.23</v>
      </c>
      <c r="M7" s="214">
        <v>3.3210000000000002</v>
      </c>
      <c r="N7" s="269"/>
      <c r="O7" s="269"/>
      <c r="P7" s="269"/>
      <c r="Q7" s="269"/>
      <c r="R7" s="269"/>
    </row>
    <row r="8" spans="1:18" x14ac:dyDescent="0.3">
      <c r="A8" s="223" t="s">
        <v>672</v>
      </c>
      <c r="B8" s="112" t="s">
        <v>389</v>
      </c>
      <c r="C8" s="113" t="s">
        <v>424</v>
      </c>
      <c r="D8" s="113" t="s">
        <v>580</v>
      </c>
      <c r="E8" s="29" t="s">
        <v>625</v>
      </c>
      <c r="F8" s="94">
        <v>6</v>
      </c>
      <c r="G8" s="81">
        <v>9.99</v>
      </c>
      <c r="H8" s="81">
        <v>7.9</v>
      </c>
      <c r="I8" s="81">
        <v>5.99</v>
      </c>
      <c r="J8" s="50">
        <v>7.9600000000000009</v>
      </c>
      <c r="K8" s="217">
        <v>6.9</v>
      </c>
      <c r="L8" s="4">
        <v>0.23</v>
      </c>
      <c r="M8" s="214">
        <v>8.4870000000000001</v>
      </c>
      <c r="N8" s="269"/>
      <c r="O8" s="269"/>
      <c r="P8" s="269"/>
      <c r="Q8" s="269"/>
      <c r="R8" s="269"/>
    </row>
    <row r="9" spans="1:18" ht="26" x14ac:dyDescent="0.3">
      <c r="A9" s="223" t="s">
        <v>673</v>
      </c>
      <c r="B9" s="112" t="s">
        <v>389</v>
      </c>
      <c r="C9" s="105" t="s">
        <v>439</v>
      </c>
      <c r="D9" s="105" t="s">
        <v>440</v>
      </c>
      <c r="E9" s="80" t="s">
        <v>20</v>
      </c>
      <c r="F9" s="94">
        <v>2</v>
      </c>
      <c r="G9" s="81">
        <v>12.49</v>
      </c>
      <c r="H9" s="81">
        <v>13.99</v>
      </c>
      <c r="I9" s="81">
        <v>15.19</v>
      </c>
      <c r="J9" s="50">
        <v>13.89</v>
      </c>
      <c r="K9" s="217">
        <v>12.9</v>
      </c>
      <c r="L9" s="4">
        <v>0.23</v>
      </c>
      <c r="M9" s="214">
        <v>15.867000000000001</v>
      </c>
      <c r="N9" s="269"/>
      <c r="O9" s="269"/>
      <c r="P9" s="269"/>
      <c r="Q9" s="269"/>
      <c r="R9" s="269"/>
    </row>
    <row r="10" spans="1:18" x14ac:dyDescent="0.3">
      <c r="A10" s="223" t="s">
        <v>674</v>
      </c>
      <c r="B10" s="112" t="s">
        <v>389</v>
      </c>
      <c r="C10" s="105" t="s">
        <v>675</v>
      </c>
      <c r="D10" s="105" t="s">
        <v>676</v>
      </c>
      <c r="E10" s="80" t="s">
        <v>69</v>
      </c>
      <c r="F10" s="94">
        <v>2</v>
      </c>
      <c r="G10" s="81">
        <v>5</v>
      </c>
      <c r="H10" s="81">
        <v>6</v>
      </c>
      <c r="I10" s="81">
        <v>9.9</v>
      </c>
      <c r="J10" s="50">
        <v>6.9666666666666659</v>
      </c>
      <c r="K10" s="217">
        <v>2.8</v>
      </c>
      <c r="L10" s="4">
        <v>0.23</v>
      </c>
      <c r="M10" s="214">
        <v>3.444</v>
      </c>
      <c r="N10" s="275"/>
      <c r="O10" s="275"/>
      <c r="P10" s="275"/>
      <c r="Q10" s="275"/>
      <c r="R10" s="275"/>
    </row>
    <row r="11" spans="1:18" ht="33" customHeight="1" x14ac:dyDescent="0.3">
      <c r="A11" s="276" t="s">
        <v>677</v>
      </c>
      <c r="B11" s="277" t="s">
        <v>389</v>
      </c>
      <c r="C11" s="278" t="s">
        <v>678</v>
      </c>
      <c r="D11" s="307" t="s">
        <v>801</v>
      </c>
      <c r="E11" s="115" t="s">
        <v>679</v>
      </c>
      <c r="F11" s="246">
        <v>600</v>
      </c>
      <c r="G11" s="247"/>
      <c r="H11" s="247"/>
      <c r="I11" s="247"/>
      <c r="J11" s="248"/>
      <c r="K11" s="249"/>
      <c r="L11" s="250"/>
      <c r="M11" s="248"/>
      <c r="N11" s="279"/>
      <c r="O11" s="275"/>
      <c r="P11" s="275"/>
      <c r="Q11" s="275"/>
      <c r="R11" s="275"/>
    </row>
    <row r="12" spans="1:18" s="220" customFormat="1" x14ac:dyDescent="0.3">
      <c r="A12" s="301"/>
      <c r="B12" s="301"/>
      <c r="C12" s="301"/>
      <c r="D12" s="301"/>
      <c r="E12" s="301"/>
      <c r="F12" s="301"/>
      <c r="G12" s="301"/>
      <c r="H12" s="301"/>
      <c r="I12" s="301"/>
      <c r="J12" s="301"/>
      <c r="K12" s="280"/>
      <c r="L12" s="281"/>
      <c r="M12" s="260"/>
      <c r="N12" s="269"/>
      <c r="O12" s="269"/>
      <c r="P12" s="269"/>
      <c r="Q12" s="269" t="s">
        <v>800</v>
      </c>
      <c r="R12" s="269"/>
    </row>
  </sheetData>
  <mergeCells count="1">
    <mergeCell ref="A12:J12"/>
  </mergeCells>
  <pageMargins left="0.7" right="0.7" top="0.75" bottom="0.75" header="0.3" footer="0.3"/>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zoomScaleNormal="100" workbookViewId="0">
      <selection activeCell="D13" sqref="D13"/>
    </sheetView>
  </sheetViews>
  <sheetFormatPr defaultColWidth="9.1796875" defaultRowHeight="13" x14ac:dyDescent="0.3"/>
  <cols>
    <col min="1" max="1" width="7.26953125" style="95" customWidth="1"/>
    <col min="2" max="2" width="16" style="123" customWidth="1"/>
    <col min="3" max="3" width="26.1796875" style="124" customWidth="1"/>
    <col min="4" max="4" width="60" style="123" customWidth="1"/>
    <col min="5" max="5" width="10.7265625" style="95" customWidth="1"/>
    <col min="6" max="6" width="12.1796875" style="125" customWidth="1"/>
    <col min="7" max="8" width="10.81640625" style="125" hidden="1" customWidth="1"/>
    <col min="9" max="10" width="14.26953125" style="125" hidden="1" customWidth="1"/>
    <col min="11" max="11" width="16.7265625" style="213" hidden="1" customWidth="1"/>
    <col min="12" max="12" width="13.26953125" style="212" hidden="1" customWidth="1"/>
    <col min="13" max="13" width="16.26953125" style="212" hidden="1" customWidth="1"/>
    <col min="14" max="14" width="10.453125" style="95" bestFit="1" customWidth="1"/>
    <col min="15" max="16384" width="9.1796875" style="95"/>
  </cols>
  <sheetData>
    <row r="1" spans="1:18" ht="39" x14ac:dyDescent="0.3">
      <c r="A1" s="282" t="s">
        <v>589</v>
      </c>
      <c r="B1" s="282" t="s">
        <v>2</v>
      </c>
      <c r="C1" s="282" t="s">
        <v>3</v>
      </c>
      <c r="D1" s="282" t="s">
        <v>4</v>
      </c>
      <c r="E1" s="282" t="s">
        <v>5</v>
      </c>
      <c r="F1" s="282" t="s">
        <v>590</v>
      </c>
      <c r="G1" s="94" t="s">
        <v>657</v>
      </c>
      <c r="H1" s="94" t="s">
        <v>658</v>
      </c>
      <c r="I1" s="94" t="s">
        <v>659</v>
      </c>
      <c r="J1" s="94" t="s">
        <v>660</v>
      </c>
      <c r="K1" s="285" t="s">
        <v>661</v>
      </c>
      <c r="L1" s="52" t="s">
        <v>662</v>
      </c>
      <c r="M1" s="285" t="s">
        <v>663</v>
      </c>
      <c r="N1" s="282" t="s">
        <v>7</v>
      </c>
      <c r="O1" s="282" t="s">
        <v>8</v>
      </c>
      <c r="P1" s="282" t="s">
        <v>9</v>
      </c>
      <c r="Q1" s="282" t="s">
        <v>10</v>
      </c>
      <c r="R1" s="282" t="s">
        <v>11</v>
      </c>
    </row>
    <row r="2" spans="1:18" x14ac:dyDescent="0.3">
      <c r="A2" s="51" t="s">
        <v>680</v>
      </c>
      <c r="B2" s="11" t="s">
        <v>681</v>
      </c>
      <c r="C2" s="25" t="s">
        <v>682</v>
      </c>
      <c r="D2" s="25" t="s">
        <v>24</v>
      </c>
      <c r="E2" s="51" t="s">
        <v>25</v>
      </c>
      <c r="F2" s="94">
        <v>4</v>
      </c>
      <c r="G2" s="26">
        <v>7.9</v>
      </c>
      <c r="H2" s="26">
        <v>7.9</v>
      </c>
      <c r="I2" s="26">
        <v>7.9</v>
      </c>
      <c r="J2" s="26">
        <v>7.9000000000000012</v>
      </c>
      <c r="K2" s="227">
        <v>10.38</v>
      </c>
      <c r="L2" s="4">
        <v>0.23</v>
      </c>
      <c r="M2" s="226">
        <v>12.7674</v>
      </c>
      <c r="N2" s="269"/>
      <c r="O2" s="269"/>
      <c r="P2" s="269"/>
      <c r="Q2" s="269"/>
      <c r="R2" s="269"/>
    </row>
    <row r="3" spans="1:18" ht="52" x14ac:dyDescent="0.3">
      <c r="A3" s="51" t="s">
        <v>683</v>
      </c>
      <c r="B3" s="11" t="s">
        <v>681</v>
      </c>
      <c r="C3" s="25" t="s">
        <v>684</v>
      </c>
      <c r="D3" s="25" t="s">
        <v>685</v>
      </c>
      <c r="E3" s="51" t="s">
        <v>69</v>
      </c>
      <c r="F3" s="94">
        <v>3</v>
      </c>
      <c r="G3" s="26">
        <v>27.99</v>
      </c>
      <c r="H3" s="26">
        <v>31</v>
      </c>
      <c r="I3" s="26">
        <v>12.5</v>
      </c>
      <c r="J3" s="26">
        <v>23.83</v>
      </c>
      <c r="K3" s="227">
        <v>101</v>
      </c>
      <c r="L3" s="4">
        <v>0.23</v>
      </c>
      <c r="M3" s="226">
        <v>124.23</v>
      </c>
      <c r="N3" s="269"/>
      <c r="O3" s="269"/>
      <c r="P3" s="269"/>
      <c r="Q3" s="269"/>
      <c r="R3" s="269"/>
    </row>
    <row r="4" spans="1:18" x14ac:dyDescent="0.3">
      <c r="A4" s="51" t="s">
        <v>686</v>
      </c>
      <c r="B4" s="11" t="s">
        <v>681</v>
      </c>
      <c r="C4" s="25" t="s">
        <v>687</v>
      </c>
      <c r="D4" s="25" t="s">
        <v>688</v>
      </c>
      <c r="E4" s="51" t="s">
        <v>69</v>
      </c>
      <c r="F4" s="94">
        <v>1</v>
      </c>
      <c r="G4" s="26">
        <v>39.28</v>
      </c>
      <c r="H4" s="26">
        <v>39.6</v>
      </c>
      <c r="I4" s="26">
        <v>42.03</v>
      </c>
      <c r="J4" s="26">
        <v>40.303333333333335</v>
      </c>
      <c r="K4" s="227">
        <v>41</v>
      </c>
      <c r="L4" s="4">
        <v>0.23</v>
      </c>
      <c r="M4" s="226">
        <v>50.43</v>
      </c>
      <c r="N4" s="269"/>
      <c r="O4" s="269"/>
      <c r="P4" s="269"/>
      <c r="Q4" s="269"/>
      <c r="R4" s="269"/>
    </row>
    <row r="5" spans="1:18" x14ac:dyDescent="0.3">
      <c r="A5" s="51" t="s">
        <v>689</v>
      </c>
      <c r="B5" s="11" t="s">
        <v>681</v>
      </c>
      <c r="C5" s="106" t="s">
        <v>690</v>
      </c>
      <c r="D5" s="106" t="s">
        <v>691</v>
      </c>
      <c r="E5" s="107" t="s">
        <v>20</v>
      </c>
      <c r="F5" s="94">
        <v>2</v>
      </c>
      <c r="G5" s="108">
        <v>5.9</v>
      </c>
      <c r="H5" s="108">
        <v>5.9</v>
      </c>
      <c r="I5" s="108">
        <v>6.5</v>
      </c>
      <c r="J5" s="108">
        <v>6.1000000000000005</v>
      </c>
      <c r="K5" s="227">
        <v>6.33</v>
      </c>
      <c r="L5" s="4">
        <v>0.23</v>
      </c>
      <c r="M5" s="226">
        <v>7.7858999999999998</v>
      </c>
      <c r="N5" s="269"/>
      <c r="O5" s="269"/>
      <c r="P5" s="269"/>
      <c r="Q5" s="269"/>
      <c r="R5" s="269"/>
    </row>
    <row r="6" spans="1:18" s="98" customFormat="1" ht="26" x14ac:dyDescent="0.3">
      <c r="A6" s="51" t="s">
        <v>692</v>
      </c>
      <c r="B6" s="11" t="s">
        <v>681</v>
      </c>
      <c r="C6" s="25" t="s">
        <v>693</v>
      </c>
      <c r="D6" s="121" t="s">
        <v>694</v>
      </c>
      <c r="E6" s="107" t="s">
        <v>625</v>
      </c>
      <c r="F6" s="94">
        <v>100</v>
      </c>
      <c r="G6" s="210"/>
      <c r="H6" s="210"/>
      <c r="I6" s="210"/>
      <c r="J6" s="210"/>
      <c r="K6" s="228"/>
      <c r="L6" s="4"/>
      <c r="M6" s="226"/>
      <c r="N6" s="269"/>
      <c r="O6" s="269"/>
      <c r="P6" s="269"/>
      <c r="Q6" s="269"/>
      <c r="R6" s="269"/>
    </row>
    <row r="7" spans="1:18" s="98" customFormat="1" ht="26" x14ac:dyDescent="0.3">
      <c r="A7" s="51" t="s">
        <v>695</v>
      </c>
      <c r="B7" s="11" t="s">
        <v>681</v>
      </c>
      <c r="C7" s="25" t="s">
        <v>696</v>
      </c>
      <c r="D7" s="121" t="s">
        <v>697</v>
      </c>
      <c r="E7" s="107" t="s">
        <v>625</v>
      </c>
      <c r="F7" s="94">
        <v>7</v>
      </c>
      <c r="G7" s="210"/>
      <c r="H7" s="210"/>
      <c r="I7" s="210"/>
      <c r="J7" s="210"/>
      <c r="K7" s="228"/>
      <c r="L7" s="4"/>
      <c r="M7" s="226"/>
      <c r="N7" s="269"/>
      <c r="O7" s="269"/>
      <c r="P7" s="269"/>
      <c r="Q7" s="269"/>
      <c r="R7" s="269"/>
    </row>
    <row r="8" spans="1:18" s="98" customFormat="1" ht="26" x14ac:dyDescent="0.3">
      <c r="A8" s="51" t="s">
        <v>698</v>
      </c>
      <c r="B8" s="11" t="s">
        <v>681</v>
      </c>
      <c r="C8" s="25" t="s">
        <v>699</v>
      </c>
      <c r="D8" s="283" t="s">
        <v>700</v>
      </c>
      <c r="E8" s="284" t="s">
        <v>617</v>
      </c>
      <c r="F8" s="94">
        <v>5</v>
      </c>
      <c r="G8" s="210"/>
      <c r="H8" s="210"/>
      <c r="I8" s="210"/>
      <c r="J8" s="210"/>
      <c r="K8" s="228"/>
      <c r="L8" s="4"/>
      <c r="M8" s="226"/>
      <c r="N8" s="269"/>
      <c r="O8" s="269"/>
      <c r="P8" s="269"/>
      <c r="Q8" s="269"/>
      <c r="R8" s="269"/>
    </row>
    <row r="9" spans="1:18" s="98" customFormat="1" ht="39" x14ac:dyDescent="0.3">
      <c r="A9" s="51" t="s">
        <v>701</v>
      </c>
      <c r="B9" s="11" t="s">
        <v>681</v>
      </c>
      <c r="C9" s="25" t="s">
        <v>702</v>
      </c>
      <c r="D9" s="121" t="s">
        <v>703</v>
      </c>
      <c r="E9" s="107" t="s">
        <v>69</v>
      </c>
      <c r="F9" s="94">
        <v>3</v>
      </c>
      <c r="G9" s="210"/>
      <c r="H9" s="210"/>
      <c r="I9" s="210"/>
      <c r="J9" s="210"/>
      <c r="K9" s="228"/>
      <c r="L9" s="4"/>
      <c r="M9" s="226"/>
      <c r="N9" s="269"/>
      <c r="O9" s="269"/>
      <c r="P9" s="269"/>
      <c r="Q9" s="269"/>
      <c r="R9" s="269"/>
    </row>
    <row r="10" spans="1:18" s="220" customFormat="1" x14ac:dyDescent="0.3">
      <c r="A10" s="302"/>
      <c r="B10" s="302"/>
      <c r="C10" s="302"/>
      <c r="D10" s="302"/>
      <c r="E10" s="302"/>
      <c r="F10" s="302"/>
      <c r="G10" s="302"/>
      <c r="H10" s="302"/>
      <c r="I10" s="302"/>
      <c r="J10" s="302"/>
      <c r="K10" s="229"/>
      <c r="L10" s="51"/>
      <c r="M10" s="226"/>
      <c r="N10" s="269"/>
      <c r="O10" s="269"/>
      <c r="P10" s="269" t="s">
        <v>800</v>
      </c>
      <c r="Q10" s="269"/>
      <c r="R10" s="269"/>
    </row>
  </sheetData>
  <mergeCells count="1">
    <mergeCell ref="A10:J10"/>
  </mergeCells>
  <pageMargins left="0.7" right="0.7" top="0.75" bottom="0.75" header="0.3" footer="0.3"/>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topLeftCell="C58" zoomScaleNormal="100" workbookViewId="0">
      <selection activeCell="Q55" sqref="Q55"/>
    </sheetView>
  </sheetViews>
  <sheetFormatPr defaultColWidth="9.1796875" defaultRowHeight="13" x14ac:dyDescent="0.3"/>
  <cols>
    <col min="1" max="1" width="7.26953125" style="95" customWidth="1"/>
    <col min="2" max="2" width="16" style="123" customWidth="1"/>
    <col min="3" max="3" width="26.1796875" style="124" customWidth="1"/>
    <col min="4" max="4" width="60" style="123" customWidth="1"/>
    <col min="5" max="5" width="10.7265625" style="95" customWidth="1"/>
    <col min="6" max="6" width="12.1796875" style="125" customWidth="1"/>
    <col min="7" max="8" width="10.81640625" style="125" hidden="1" customWidth="1"/>
    <col min="9" max="10" width="14.26953125" style="125" hidden="1" customWidth="1"/>
    <col min="11" max="11" width="16.7265625" style="213" hidden="1" customWidth="1"/>
    <col min="12" max="12" width="13.26953125" style="212" hidden="1" customWidth="1"/>
    <col min="13" max="13" width="16.26953125" style="212" hidden="1" customWidth="1"/>
    <col min="14" max="14" width="16.7265625" style="239" customWidth="1"/>
    <col min="15" max="15" width="10.453125" style="95" bestFit="1" customWidth="1"/>
    <col min="16" max="16384" width="9.1796875" style="95"/>
  </cols>
  <sheetData>
    <row r="1" spans="1:18" ht="26" x14ac:dyDescent="0.3">
      <c r="A1" s="282" t="s">
        <v>589</v>
      </c>
      <c r="B1" s="282" t="s">
        <v>2</v>
      </c>
      <c r="C1" s="282" t="s">
        <v>3</v>
      </c>
      <c r="D1" s="282" t="s">
        <v>4</v>
      </c>
      <c r="E1" s="254" t="s">
        <v>5</v>
      </c>
      <c r="F1" s="254" t="s">
        <v>590</v>
      </c>
      <c r="G1" s="271" t="s">
        <v>657</v>
      </c>
      <c r="H1" s="271" t="s">
        <v>658</v>
      </c>
      <c r="I1" s="271" t="s">
        <v>659</v>
      </c>
      <c r="J1" s="272" t="s">
        <v>660</v>
      </c>
      <c r="K1" s="273" t="s">
        <v>661</v>
      </c>
      <c r="L1" s="254" t="s">
        <v>662</v>
      </c>
      <c r="M1" s="274" t="s">
        <v>663</v>
      </c>
      <c r="N1" s="282" t="s">
        <v>7</v>
      </c>
      <c r="O1" s="282" t="s">
        <v>8</v>
      </c>
      <c r="P1" s="282" t="s">
        <v>9</v>
      </c>
      <c r="Q1" s="282" t="s">
        <v>10</v>
      </c>
      <c r="R1" s="282" t="s">
        <v>11</v>
      </c>
    </row>
    <row r="2" spans="1:18" ht="12" customHeight="1" x14ac:dyDescent="0.3">
      <c r="A2" s="221" t="s">
        <v>704</v>
      </c>
      <c r="B2" s="96" t="s">
        <v>705</v>
      </c>
      <c r="C2" s="25" t="s">
        <v>706</v>
      </c>
      <c r="D2" s="25" t="s">
        <v>37</v>
      </c>
      <c r="E2" s="51" t="s">
        <v>20</v>
      </c>
      <c r="F2" s="94">
        <v>200</v>
      </c>
      <c r="G2" s="26">
        <v>3.46</v>
      </c>
      <c r="H2" s="26">
        <v>2.19</v>
      </c>
      <c r="I2" s="26">
        <v>1.67</v>
      </c>
      <c r="J2" s="50">
        <v>2.44</v>
      </c>
      <c r="K2" s="215">
        <v>0.95</v>
      </c>
      <c r="L2" s="4">
        <v>0.23</v>
      </c>
      <c r="M2" s="214">
        <v>1.1684999999999999</v>
      </c>
      <c r="N2" s="269"/>
      <c r="O2" s="269"/>
      <c r="P2" s="269"/>
      <c r="Q2" s="269"/>
      <c r="R2" s="269"/>
    </row>
    <row r="3" spans="1:18" x14ac:dyDescent="0.3">
      <c r="A3" s="221" t="s">
        <v>707</v>
      </c>
      <c r="B3" s="96" t="s">
        <v>705</v>
      </c>
      <c r="C3" s="25" t="s">
        <v>706</v>
      </c>
      <c r="D3" s="25" t="s">
        <v>43</v>
      </c>
      <c r="E3" s="51" t="s">
        <v>20</v>
      </c>
      <c r="F3" s="94">
        <v>100</v>
      </c>
      <c r="G3" s="26">
        <v>1.93</v>
      </c>
      <c r="H3" s="26">
        <v>4.3499999999999996</v>
      </c>
      <c r="I3" s="26">
        <v>2.2000000000000002</v>
      </c>
      <c r="J3" s="50">
        <v>2.8266666666666667</v>
      </c>
      <c r="K3" s="215">
        <v>0.95</v>
      </c>
      <c r="L3" s="4">
        <v>0.23</v>
      </c>
      <c r="M3" s="214">
        <v>1.1684999999999999</v>
      </c>
      <c r="N3" s="269"/>
      <c r="O3" s="269"/>
      <c r="P3" s="269"/>
      <c r="Q3" s="269"/>
      <c r="R3" s="269"/>
    </row>
    <row r="4" spans="1:18" ht="26" x14ac:dyDescent="0.3">
      <c r="A4" s="221" t="s">
        <v>708</v>
      </c>
      <c r="B4" s="96" t="s">
        <v>705</v>
      </c>
      <c r="C4" s="25" t="s">
        <v>709</v>
      </c>
      <c r="D4" s="25" t="s">
        <v>72</v>
      </c>
      <c r="E4" s="51" t="s">
        <v>69</v>
      </c>
      <c r="F4" s="94">
        <v>5</v>
      </c>
      <c r="G4" s="26">
        <v>14.75</v>
      </c>
      <c r="H4" s="26">
        <v>23.8</v>
      </c>
      <c r="I4" s="26">
        <v>21.29</v>
      </c>
      <c r="J4" s="50">
        <v>19.946666666666665</v>
      </c>
      <c r="K4" s="215">
        <v>8.9600000000000009</v>
      </c>
      <c r="L4" s="4">
        <v>0.23</v>
      </c>
      <c r="M4" s="214">
        <v>11.020800000000001</v>
      </c>
      <c r="N4" s="269"/>
      <c r="O4" s="269"/>
      <c r="P4" s="269"/>
      <c r="Q4" s="269"/>
      <c r="R4" s="269"/>
    </row>
    <row r="5" spans="1:18" ht="26" x14ac:dyDescent="0.3">
      <c r="A5" s="221" t="s">
        <v>710</v>
      </c>
      <c r="B5" s="96" t="s">
        <v>705</v>
      </c>
      <c r="C5" s="25" t="s">
        <v>709</v>
      </c>
      <c r="D5" s="25" t="s">
        <v>74</v>
      </c>
      <c r="E5" s="51" t="s">
        <v>69</v>
      </c>
      <c r="F5" s="94">
        <v>7</v>
      </c>
      <c r="G5" s="26">
        <v>18.45</v>
      </c>
      <c r="H5" s="26">
        <v>45.79</v>
      </c>
      <c r="I5" s="26">
        <v>33.39</v>
      </c>
      <c r="J5" s="50">
        <v>32.543333333333329</v>
      </c>
      <c r="K5" s="215">
        <v>12.89</v>
      </c>
      <c r="L5" s="4">
        <v>0.23</v>
      </c>
      <c r="M5" s="214">
        <v>15.854700000000001</v>
      </c>
      <c r="N5" s="269"/>
      <c r="O5" s="269"/>
      <c r="P5" s="269"/>
      <c r="Q5" s="269"/>
      <c r="R5" s="269"/>
    </row>
    <row r="6" spans="1:18" ht="26" x14ac:dyDescent="0.3">
      <c r="A6" s="221" t="s">
        <v>711</v>
      </c>
      <c r="B6" s="96" t="s">
        <v>705</v>
      </c>
      <c r="C6" s="25" t="s">
        <v>709</v>
      </c>
      <c r="D6" s="25" t="s">
        <v>76</v>
      </c>
      <c r="E6" s="51" t="s">
        <v>69</v>
      </c>
      <c r="F6" s="94">
        <v>11</v>
      </c>
      <c r="G6" s="26">
        <v>21</v>
      </c>
      <c r="H6" s="26">
        <v>27.68</v>
      </c>
      <c r="I6" s="26">
        <v>27.9</v>
      </c>
      <c r="J6" s="50">
        <v>25.526666666666667</v>
      </c>
      <c r="K6" s="215">
        <v>19.05</v>
      </c>
      <c r="L6" s="4">
        <v>0.23</v>
      </c>
      <c r="M6" s="214">
        <v>23.4315</v>
      </c>
      <c r="N6" s="269"/>
      <c r="O6" s="269"/>
      <c r="P6" s="269"/>
      <c r="Q6" s="269"/>
      <c r="R6" s="269"/>
    </row>
    <row r="7" spans="1:18" ht="26" x14ac:dyDescent="0.3">
      <c r="A7" s="221" t="s">
        <v>712</v>
      </c>
      <c r="B7" s="96" t="s">
        <v>705</v>
      </c>
      <c r="C7" s="25" t="s">
        <v>709</v>
      </c>
      <c r="D7" s="25" t="s">
        <v>78</v>
      </c>
      <c r="E7" s="51" t="s">
        <v>69</v>
      </c>
      <c r="F7" s="94">
        <v>1</v>
      </c>
      <c r="G7" s="26">
        <v>37.49</v>
      </c>
      <c r="H7" s="26">
        <v>39.89</v>
      </c>
      <c r="I7" s="26">
        <v>39.44</v>
      </c>
      <c r="J7" s="50">
        <v>38.94</v>
      </c>
      <c r="K7" s="215">
        <v>37.42</v>
      </c>
      <c r="L7" s="4">
        <v>0.23</v>
      </c>
      <c r="M7" s="214">
        <v>46.026600000000002</v>
      </c>
      <c r="N7" s="269"/>
      <c r="O7" s="269"/>
      <c r="P7" s="269"/>
      <c r="Q7" s="269"/>
      <c r="R7" s="269"/>
    </row>
    <row r="8" spans="1:18" ht="60.5" customHeight="1" x14ac:dyDescent="0.3">
      <c r="A8" s="221" t="s">
        <v>713</v>
      </c>
      <c r="B8" s="96" t="s">
        <v>705</v>
      </c>
      <c r="C8" s="25" t="s">
        <v>714</v>
      </c>
      <c r="D8" s="25" t="s">
        <v>715</v>
      </c>
      <c r="E8" s="51" t="s">
        <v>716</v>
      </c>
      <c r="F8" s="94">
        <v>1</v>
      </c>
      <c r="G8" s="26">
        <v>650.01</v>
      </c>
      <c r="H8" s="26">
        <v>650</v>
      </c>
      <c r="I8" s="26"/>
      <c r="J8" s="50">
        <v>650.005</v>
      </c>
      <c r="K8" s="215">
        <v>112</v>
      </c>
      <c r="L8" s="4">
        <v>0.23</v>
      </c>
      <c r="M8" s="214">
        <v>137.76</v>
      </c>
      <c r="N8" s="269"/>
      <c r="O8" s="269"/>
      <c r="P8" s="269"/>
      <c r="Q8" s="269"/>
      <c r="R8" s="269"/>
    </row>
    <row r="9" spans="1:18" x14ac:dyDescent="0.3">
      <c r="A9" s="221" t="s">
        <v>717</v>
      </c>
      <c r="B9" s="96" t="s">
        <v>705</v>
      </c>
      <c r="C9" s="25" t="s">
        <v>718</v>
      </c>
      <c r="D9" s="25" t="s">
        <v>719</v>
      </c>
      <c r="E9" s="51" t="s">
        <v>20</v>
      </c>
      <c r="F9" s="94">
        <v>1</v>
      </c>
      <c r="G9" s="26">
        <v>49</v>
      </c>
      <c r="H9" s="26">
        <v>39.69</v>
      </c>
      <c r="I9" s="26">
        <v>40</v>
      </c>
      <c r="J9" s="50">
        <v>42.896666666666668</v>
      </c>
      <c r="K9" s="215">
        <v>168</v>
      </c>
      <c r="L9" s="4">
        <v>0.23</v>
      </c>
      <c r="M9" s="214">
        <v>206.64</v>
      </c>
      <c r="N9" s="269"/>
      <c r="O9" s="269"/>
      <c r="P9" s="269"/>
      <c r="Q9" s="269"/>
      <c r="R9" s="269"/>
    </row>
    <row r="10" spans="1:18" ht="26" x14ac:dyDescent="0.3">
      <c r="A10" s="221" t="s">
        <v>720</v>
      </c>
      <c r="B10" s="96" t="s">
        <v>705</v>
      </c>
      <c r="C10" s="25" t="s">
        <v>721</v>
      </c>
      <c r="D10" s="25" t="s">
        <v>81</v>
      </c>
      <c r="E10" s="51" t="s">
        <v>20</v>
      </c>
      <c r="F10" s="94">
        <v>10</v>
      </c>
      <c r="G10" s="26">
        <v>2.1</v>
      </c>
      <c r="H10" s="26">
        <v>2.44</v>
      </c>
      <c r="I10" s="26">
        <v>1.45</v>
      </c>
      <c r="J10" s="50">
        <v>1.9966666666666668</v>
      </c>
      <c r="K10" s="215">
        <v>0.28000000000000003</v>
      </c>
      <c r="L10" s="4">
        <v>0.23</v>
      </c>
      <c r="M10" s="214">
        <v>0.34440000000000004</v>
      </c>
      <c r="N10" s="275"/>
      <c r="O10" s="275"/>
      <c r="P10" s="275"/>
      <c r="Q10" s="275"/>
      <c r="R10" s="275"/>
    </row>
    <row r="11" spans="1:18" x14ac:dyDescent="0.3">
      <c r="A11" s="221" t="s">
        <v>722</v>
      </c>
      <c r="B11" s="96" t="s">
        <v>705</v>
      </c>
      <c r="C11" s="25" t="s">
        <v>723</v>
      </c>
      <c r="D11" s="25" t="s">
        <v>84</v>
      </c>
      <c r="E11" s="51" t="s">
        <v>20</v>
      </c>
      <c r="F11" s="94">
        <v>7</v>
      </c>
      <c r="G11" s="26">
        <v>16.739999999999998</v>
      </c>
      <c r="H11" s="26">
        <v>12.99</v>
      </c>
      <c r="I11" s="26">
        <v>9</v>
      </c>
      <c r="J11" s="50">
        <v>12.909999999999998</v>
      </c>
      <c r="K11" s="215">
        <v>0.46</v>
      </c>
      <c r="L11" s="4">
        <v>0.23</v>
      </c>
      <c r="M11" s="214">
        <v>0.56579999999999997</v>
      </c>
      <c r="N11" s="287"/>
      <c r="O11" s="269"/>
      <c r="P11" s="269"/>
      <c r="Q11" s="269"/>
      <c r="R11" s="269"/>
    </row>
    <row r="12" spans="1:18" ht="26" x14ac:dyDescent="0.3">
      <c r="A12" s="221" t="s">
        <v>724</v>
      </c>
      <c r="B12" s="96" t="s">
        <v>705</v>
      </c>
      <c r="C12" s="25" t="s">
        <v>725</v>
      </c>
      <c r="D12" s="25" t="s">
        <v>87</v>
      </c>
      <c r="E12" s="51" t="s">
        <v>20</v>
      </c>
      <c r="F12" s="94">
        <v>20</v>
      </c>
      <c r="G12" s="26">
        <v>0.73</v>
      </c>
      <c r="H12" s="26">
        <v>2.59</v>
      </c>
      <c r="I12" s="26">
        <v>2.48</v>
      </c>
      <c r="J12" s="50">
        <v>1.9333333333333333</v>
      </c>
      <c r="K12" s="215">
        <v>0.69</v>
      </c>
      <c r="L12" s="4">
        <v>0.23</v>
      </c>
      <c r="M12" s="214">
        <v>0.8486999999999999</v>
      </c>
      <c r="N12" s="287"/>
      <c r="O12" s="269"/>
      <c r="P12" s="269"/>
      <c r="Q12" s="269"/>
      <c r="R12" s="269"/>
    </row>
    <row r="13" spans="1:18" x14ac:dyDescent="0.3">
      <c r="A13" s="221" t="s">
        <v>726</v>
      </c>
      <c r="B13" s="96" t="s">
        <v>705</v>
      </c>
      <c r="C13" s="25" t="s">
        <v>727</v>
      </c>
      <c r="D13" s="25" t="s">
        <v>90</v>
      </c>
      <c r="E13" s="51" t="s">
        <v>69</v>
      </c>
      <c r="F13" s="94">
        <v>3</v>
      </c>
      <c r="G13" s="26">
        <v>5.61</v>
      </c>
      <c r="H13" s="26">
        <v>5.39</v>
      </c>
      <c r="I13" s="26">
        <v>4.1100000000000003</v>
      </c>
      <c r="J13" s="50">
        <v>5.0366666666666662</v>
      </c>
      <c r="K13" s="215">
        <v>3.47</v>
      </c>
      <c r="L13" s="4">
        <v>0.23</v>
      </c>
      <c r="M13" s="214">
        <v>4.2681000000000004</v>
      </c>
      <c r="N13" s="287"/>
      <c r="O13" s="269"/>
      <c r="P13" s="269"/>
      <c r="Q13" s="269"/>
      <c r="R13" s="269"/>
    </row>
    <row r="14" spans="1:18" x14ac:dyDescent="0.3">
      <c r="A14" s="221" t="s">
        <v>728</v>
      </c>
      <c r="B14" s="96" t="s">
        <v>705</v>
      </c>
      <c r="C14" s="25" t="s">
        <v>727</v>
      </c>
      <c r="D14" s="25" t="s">
        <v>92</v>
      </c>
      <c r="E14" s="51" t="s">
        <v>69</v>
      </c>
      <c r="F14" s="94">
        <v>2</v>
      </c>
      <c r="G14" s="26">
        <v>17</v>
      </c>
      <c r="H14" s="26">
        <v>10.5</v>
      </c>
      <c r="I14" s="26">
        <v>18</v>
      </c>
      <c r="J14" s="50">
        <v>15.166666666666666</v>
      </c>
      <c r="K14" s="215">
        <v>8.4</v>
      </c>
      <c r="L14" s="4">
        <v>0.23</v>
      </c>
      <c r="M14" s="214">
        <v>10.332000000000001</v>
      </c>
      <c r="N14" s="287"/>
      <c r="O14" s="269"/>
      <c r="P14" s="269"/>
      <c r="Q14" s="269"/>
      <c r="R14" s="269"/>
    </row>
    <row r="15" spans="1:18" x14ac:dyDescent="0.3">
      <c r="A15" s="221" t="s">
        <v>729</v>
      </c>
      <c r="B15" s="96" t="s">
        <v>705</v>
      </c>
      <c r="C15" s="25" t="s">
        <v>727</v>
      </c>
      <c r="D15" s="25" t="s">
        <v>94</v>
      </c>
      <c r="E15" s="51" t="s">
        <v>69</v>
      </c>
      <c r="F15" s="94">
        <v>3</v>
      </c>
      <c r="G15" s="26">
        <v>55.1</v>
      </c>
      <c r="H15" s="26">
        <v>58.55</v>
      </c>
      <c r="I15" s="26">
        <v>42.79</v>
      </c>
      <c r="J15" s="50">
        <v>52.146666666666668</v>
      </c>
      <c r="K15" s="215">
        <v>13.46</v>
      </c>
      <c r="L15" s="4">
        <v>0.23</v>
      </c>
      <c r="M15" s="214">
        <v>16.555800000000001</v>
      </c>
      <c r="N15" s="287"/>
      <c r="O15" s="269"/>
      <c r="P15" s="269"/>
      <c r="Q15" s="269"/>
      <c r="R15" s="269"/>
    </row>
    <row r="16" spans="1:18" x14ac:dyDescent="0.3">
      <c r="A16" s="221" t="s">
        <v>730</v>
      </c>
      <c r="B16" s="96" t="s">
        <v>705</v>
      </c>
      <c r="C16" s="25" t="s">
        <v>731</v>
      </c>
      <c r="D16" s="25" t="s">
        <v>97</v>
      </c>
      <c r="E16" s="51" t="s">
        <v>69</v>
      </c>
      <c r="F16" s="94">
        <v>4</v>
      </c>
      <c r="G16" s="26">
        <v>15.01</v>
      </c>
      <c r="H16" s="26">
        <v>16.88</v>
      </c>
      <c r="I16" s="26">
        <v>16.2</v>
      </c>
      <c r="J16" s="50">
        <v>16.03</v>
      </c>
      <c r="K16" s="215">
        <v>6.61</v>
      </c>
      <c r="L16" s="4">
        <v>0.23</v>
      </c>
      <c r="M16" s="214">
        <v>8.1303000000000001</v>
      </c>
      <c r="N16" s="287"/>
      <c r="O16" s="269"/>
      <c r="P16" s="269"/>
      <c r="Q16" s="269"/>
      <c r="R16" s="269"/>
    </row>
    <row r="17" spans="1:18" ht="26" x14ac:dyDescent="0.3">
      <c r="A17" s="221" t="s">
        <v>732</v>
      </c>
      <c r="B17" s="96" t="s">
        <v>705</v>
      </c>
      <c r="C17" s="25" t="s">
        <v>733</v>
      </c>
      <c r="D17" s="25" t="s">
        <v>105</v>
      </c>
      <c r="E17" s="51" t="s">
        <v>69</v>
      </c>
      <c r="F17" s="94">
        <v>5</v>
      </c>
      <c r="G17" s="26">
        <v>17.54</v>
      </c>
      <c r="H17" s="26">
        <v>18</v>
      </c>
      <c r="I17" s="26">
        <v>19.79</v>
      </c>
      <c r="J17" s="50">
        <v>18.443333333333332</v>
      </c>
      <c r="K17" s="215">
        <v>4.59</v>
      </c>
      <c r="L17" s="4">
        <v>0.23</v>
      </c>
      <c r="M17" s="214">
        <v>5.6456999999999997</v>
      </c>
      <c r="N17" s="287"/>
      <c r="O17" s="269"/>
      <c r="P17" s="269"/>
      <c r="Q17" s="269"/>
      <c r="R17" s="269"/>
    </row>
    <row r="18" spans="1:18" x14ac:dyDescent="0.3">
      <c r="A18" s="221" t="s">
        <v>734</v>
      </c>
      <c r="B18" s="96" t="s">
        <v>705</v>
      </c>
      <c r="C18" s="25" t="s">
        <v>735</v>
      </c>
      <c r="D18" s="25" t="s">
        <v>116</v>
      </c>
      <c r="E18" s="51" t="s">
        <v>20</v>
      </c>
      <c r="F18" s="94">
        <v>15</v>
      </c>
      <c r="G18" s="26">
        <v>2.2799999999999998</v>
      </c>
      <c r="H18" s="26">
        <v>3.3</v>
      </c>
      <c r="I18" s="100">
        <v>3.78</v>
      </c>
      <c r="J18" s="50">
        <v>3.8133333333333339</v>
      </c>
      <c r="K18" s="215">
        <v>0.43</v>
      </c>
      <c r="L18" s="4">
        <v>0.23</v>
      </c>
      <c r="M18" s="214">
        <v>0.52890000000000004</v>
      </c>
      <c r="N18" s="287"/>
      <c r="O18" s="269"/>
      <c r="P18" s="269"/>
      <c r="Q18" s="269"/>
      <c r="R18" s="269"/>
    </row>
    <row r="19" spans="1:18" x14ac:dyDescent="0.3">
      <c r="A19" s="221" t="s">
        <v>736</v>
      </c>
      <c r="B19" s="96" t="s">
        <v>705</v>
      </c>
      <c r="C19" s="25" t="s">
        <v>735</v>
      </c>
      <c r="D19" s="25" t="s">
        <v>118</v>
      </c>
      <c r="E19" s="51" t="s">
        <v>20</v>
      </c>
      <c r="F19" s="94">
        <v>15</v>
      </c>
      <c r="G19" s="26">
        <v>2.44</v>
      </c>
      <c r="H19" s="26">
        <v>2.67</v>
      </c>
      <c r="I19" s="26">
        <v>3.75</v>
      </c>
      <c r="J19" s="50">
        <v>2.9533333333333331</v>
      </c>
      <c r="K19" s="215">
        <v>0.43</v>
      </c>
      <c r="L19" s="4">
        <v>0.23</v>
      </c>
      <c r="M19" s="214">
        <v>0.52890000000000004</v>
      </c>
      <c r="N19" s="287"/>
      <c r="O19" s="269"/>
      <c r="P19" s="269"/>
      <c r="Q19" s="269"/>
      <c r="R19" s="269"/>
    </row>
    <row r="20" spans="1:18" x14ac:dyDescent="0.3">
      <c r="A20" s="221" t="s">
        <v>737</v>
      </c>
      <c r="B20" s="96" t="s">
        <v>705</v>
      </c>
      <c r="C20" s="25" t="s">
        <v>735</v>
      </c>
      <c r="D20" s="25" t="s">
        <v>120</v>
      </c>
      <c r="E20" s="51" t="s">
        <v>20</v>
      </c>
      <c r="F20" s="94">
        <v>15</v>
      </c>
      <c r="G20" s="26">
        <v>3.76</v>
      </c>
      <c r="H20" s="26">
        <v>3.81</v>
      </c>
      <c r="I20" s="26">
        <v>3.87</v>
      </c>
      <c r="J20" s="50">
        <v>3.8133333333333339</v>
      </c>
      <c r="K20" s="215">
        <v>0.43</v>
      </c>
      <c r="L20" s="4">
        <v>0.23</v>
      </c>
      <c r="M20" s="214">
        <v>0.52890000000000004</v>
      </c>
      <c r="N20" s="287"/>
      <c r="O20" s="269"/>
      <c r="P20" s="269"/>
      <c r="Q20" s="269"/>
      <c r="R20" s="269"/>
    </row>
    <row r="21" spans="1:18" x14ac:dyDescent="0.3">
      <c r="A21" s="221" t="s">
        <v>738</v>
      </c>
      <c r="B21" s="96" t="s">
        <v>705</v>
      </c>
      <c r="C21" s="25" t="s">
        <v>735</v>
      </c>
      <c r="D21" s="25" t="s">
        <v>122</v>
      </c>
      <c r="E21" s="51" t="s">
        <v>20</v>
      </c>
      <c r="F21" s="94">
        <v>15</v>
      </c>
      <c r="G21" s="26">
        <v>2.0699999999999998</v>
      </c>
      <c r="H21" s="26">
        <v>2.31</v>
      </c>
      <c r="I21" s="26">
        <v>3.26</v>
      </c>
      <c r="J21" s="50">
        <v>2.5466666666666664</v>
      </c>
      <c r="K21" s="215">
        <v>0.43</v>
      </c>
      <c r="L21" s="4">
        <v>0.23</v>
      </c>
      <c r="M21" s="214">
        <v>0.52890000000000004</v>
      </c>
      <c r="N21" s="287"/>
      <c r="O21" s="269"/>
      <c r="P21" s="269"/>
      <c r="Q21" s="269"/>
      <c r="R21" s="269"/>
    </row>
    <row r="22" spans="1:18" ht="26" x14ac:dyDescent="0.3">
      <c r="A22" s="221" t="s">
        <v>739</v>
      </c>
      <c r="B22" s="96" t="s">
        <v>705</v>
      </c>
      <c r="C22" s="25" t="s">
        <v>735</v>
      </c>
      <c r="D22" s="25" t="s">
        <v>132</v>
      </c>
      <c r="E22" s="51" t="s">
        <v>20</v>
      </c>
      <c r="F22" s="94">
        <v>8</v>
      </c>
      <c r="G22" s="100">
        <v>4.97</v>
      </c>
      <c r="H22" s="100">
        <v>4.51</v>
      </c>
      <c r="I22" s="100">
        <v>4.9800000000000004</v>
      </c>
      <c r="J22" s="50">
        <v>3.5199999999999996</v>
      </c>
      <c r="K22" s="215">
        <v>2.41</v>
      </c>
      <c r="L22" s="4">
        <v>0.23</v>
      </c>
      <c r="M22" s="214">
        <v>2.9643000000000002</v>
      </c>
      <c r="N22" s="287"/>
      <c r="O22" s="269"/>
      <c r="P22" s="269"/>
      <c r="Q22" s="269"/>
      <c r="R22" s="269"/>
    </row>
    <row r="23" spans="1:18" ht="26" x14ac:dyDescent="0.3">
      <c r="A23" s="221" t="s">
        <v>740</v>
      </c>
      <c r="B23" s="96" t="s">
        <v>705</v>
      </c>
      <c r="C23" s="25" t="s">
        <v>735</v>
      </c>
      <c r="D23" s="25" t="s">
        <v>134</v>
      </c>
      <c r="E23" s="51" t="s">
        <v>20</v>
      </c>
      <c r="F23" s="94">
        <v>8</v>
      </c>
      <c r="G23" s="26">
        <v>4.5</v>
      </c>
      <c r="H23" s="26">
        <v>4.87</v>
      </c>
      <c r="I23" s="26">
        <v>6.37</v>
      </c>
      <c r="J23" s="50">
        <v>5.246666666666667</v>
      </c>
      <c r="K23" s="215">
        <v>2.41</v>
      </c>
      <c r="L23" s="4">
        <v>0.23</v>
      </c>
      <c r="M23" s="214">
        <v>2.9643000000000002</v>
      </c>
      <c r="N23" s="287"/>
      <c r="O23" s="269"/>
      <c r="P23" s="269"/>
      <c r="Q23" s="269"/>
      <c r="R23" s="269"/>
    </row>
    <row r="24" spans="1:18" ht="26" x14ac:dyDescent="0.3">
      <c r="A24" s="221" t="s">
        <v>741</v>
      </c>
      <c r="B24" s="96" t="s">
        <v>705</v>
      </c>
      <c r="C24" s="25" t="s">
        <v>735</v>
      </c>
      <c r="D24" s="25" t="s">
        <v>136</v>
      </c>
      <c r="E24" s="51" t="s">
        <v>20</v>
      </c>
      <c r="F24" s="94">
        <v>8</v>
      </c>
      <c r="G24" s="26">
        <v>2.8</v>
      </c>
      <c r="H24" s="26">
        <v>3.72</v>
      </c>
      <c r="I24" s="26">
        <v>4.04</v>
      </c>
      <c r="J24" s="50">
        <v>3.5199999999999996</v>
      </c>
      <c r="K24" s="215">
        <v>2.41</v>
      </c>
      <c r="L24" s="4">
        <v>0.23</v>
      </c>
      <c r="M24" s="214">
        <v>2.9643000000000002</v>
      </c>
      <c r="N24" s="287"/>
      <c r="O24" s="269"/>
      <c r="P24" s="269"/>
      <c r="Q24" s="269"/>
      <c r="R24" s="269"/>
    </row>
    <row r="25" spans="1:18" ht="26" x14ac:dyDescent="0.3">
      <c r="A25" s="221" t="s">
        <v>742</v>
      </c>
      <c r="B25" s="96" t="s">
        <v>705</v>
      </c>
      <c r="C25" s="25" t="s">
        <v>735</v>
      </c>
      <c r="D25" s="25" t="s">
        <v>138</v>
      </c>
      <c r="E25" s="51" t="s">
        <v>20</v>
      </c>
      <c r="F25" s="94">
        <v>8</v>
      </c>
      <c r="G25" s="26">
        <v>2.8</v>
      </c>
      <c r="H25" s="26">
        <v>3.72</v>
      </c>
      <c r="I25" s="26">
        <v>4.0999999999999996</v>
      </c>
      <c r="J25" s="50">
        <v>3.5399999999999996</v>
      </c>
      <c r="K25" s="215">
        <v>2.41</v>
      </c>
      <c r="L25" s="4">
        <v>0.23</v>
      </c>
      <c r="M25" s="214">
        <v>2.9643000000000002</v>
      </c>
      <c r="N25" s="287"/>
      <c r="O25" s="269"/>
      <c r="P25" s="269"/>
      <c r="Q25" s="269"/>
      <c r="R25" s="269"/>
    </row>
    <row r="26" spans="1:18" ht="26" x14ac:dyDescent="0.3">
      <c r="A26" s="221" t="s">
        <v>743</v>
      </c>
      <c r="B26" s="96" t="s">
        <v>705</v>
      </c>
      <c r="C26" s="25" t="s">
        <v>744</v>
      </c>
      <c r="D26" s="25" t="s">
        <v>745</v>
      </c>
      <c r="E26" s="51" t="s">
        <v>20</v>
      </c>
      <c r="F26" s="94">
        <v>35</v>
      </c>
      <c r="G26" s="26">
        <v>3.91</v>
      </c>
      <c r="H26" s="26">
        <v>4.54</v>
      </c>
      <c r="I26" s="26">
        <v>15.52</v>
      </c>
      <c r="J26" s="50">
        <v>7.9899999999999993</v>
      </c>
      <c r="K26" s="215">
        <v>1.51</v>
      </c>
      <c r="L26" s="4">
        <v>0.23</v>
      </c>
      <c r="M26" s="214">
        <v>1.8573</v>
      </c>
      <c r="N26" s="287"/>
      <c r="O26" s="269"/>
      <c r="P26" s="269"/>
      <c r="Q26" s="269"/>
      <c r="R26" s="269"/>
    </row>
    <row r="27" spans="1:18" x14ac:dyDescent="0.3">
      <c r="A27" s="221" t="s">
        <v>746</v>
      </c>
      <c r="B27" s="96" t="s">
        <v>705</v>
      </c>
      <c r="C27" s="25" t="s">
        <v>747</v>
      </c>
      <c r="D27" s="25" t="s">
        <v>748</v>
      </c>
      <c r="E27" s="51" t="s">
        <v>20</v>
      </c>
      <c r="F27" s="94">
        <v>35</v>
      </c>
      <c r="G27" s="26">
        <v>0.99</v>
      </c>
      <c r="H27" s="26">
        <v>1.07</v>
      </c>
      <c r="I27" s="26">
        <v>1.22</v>
      </c>
      <c r="J27" s="50">
        <v>1.0933333333333335</v>
      </c>
      <c r="K27" s="215">
        <v>0.31</v>
      </c>
      <c r="L27" s="4">
        <v>0.23</v>
      </c>
      <c r="M27" s="214">
        <v>0.38129999999999997</v>
      </c>
      <c r="N27" s="287"/>
      <c r="O27" s="269"/>
      <c r="P27" s="269"/>
      <c r="Q27" s="269"/>
      <c r="R27" s="269"/>
    </row>
    <row r="28" spans="1:18" x14ac:dyDescent="0.3">
      <c r="A28" s="221" t="s">
        <v>749</v>
      </c>
      <c r="B28" s="96" t="s">
        <v>705</v>
      </c>
      <c r="C28" s="25" t="s">
        <v>750</v>
      </c>
      <c r="D28" s="25" t="s">
        <v>153</v>
      </c>
      <c r="E28" s="51" t="s">
        <v>69</v>
      </c>
      <c r="F28" s="94">
        <v>10</v>
      </c>
      <c r="G28" s="26">
        <v>29.98</v>
      </c>
      <c r="H28" s="26">
        <v>38.08</v>
      </c>
      <c r="I28" s="26">
        <v>20.66</v>
      </c>
      <c r="J28" s="50">
        <v>29.573333333333334</v>
      </c>
      <c r="K28" s="215">
        <v>20.16</v>
      </c>
      <c r="L28" s="4">
        <v>0.23</v>
      </c>
      <c r="M28" s="214">
        <v>24.796800000000001</v>
      </c>
      <c r="N28" s="287"/>
      <c r="O28" s="269"/>
      <c r="P28" s="269"/>
      <c r="Q28" s="269"/>
      <c r="R28" s="269"/>
    </row>
    <row r="29" spans="1:18" s="98" customFormat="1" ht="12.75" customHeight="1" x14ac:dyDescent="0.3">
      <c r="A29" s="221" t="s">
        <v>751</v>
      </c>
      <c r="B29" s="96" t="s">
        <v>705</v>
      </c>
      <c r="C29" s="25" t="s">
        <v>157</v>
      </c>
      <c r="D29" s="25" t="s">
        <v>160</v>
      </c>
      <c r="E29" s="51" t="s">
        <v>20</v>
      </c>
      <c r="F29" s="94">
        <v>21</v>
      </c>
      <c r="G29" s="26">
        <v>3.57</v>
      </c>
      <c r="H29" s="26">
        <v>4.92</v>
      </c>
      <c r="I29" s="26">
        <v>5.87</v>
      </c>
      <c r="J29" s="50">
        <v>4.7866666666666662</v>
      </c>
      <c r="K29" s="215">
        <v>2.13</v>
      </c>
      <c r="L29" s="4">
        <v>0.23</v>
      </c>
      <c r="M29" s="214">
        <v>2.6198999999999999</v>
      </c>
      <c r="N29" s="287"/>
      <c r="O29" s="269"/>
      <c r="P29" s="269"/>
      <c r="Q29" s="269"/>
      <c r="R29" s="269"/>
    </row>
    <row r="30" spans="1:18" x14ac:dyDescent="0.3">
      <c r="A30" s="221" t="s">
        <v>752</v>
      </c>
      <c r="B30" s="96" t="s">
        <v>705</v>
      </c>
      <c r="C30" s="25" t="s">
        <v>753</v>
      </c>
      <c r="D30" s="25" t="s">
        <v>163</v>
      </c>
      <c r="E30" s="51" t="s">
        <v>164</v>
      </c>
      <c r="F30" s="94">
        <v>1</v>
      </c>
      <c r="G30" s="26">
        <v>37.1</v>
      </c>
      <c r="H30" s="26">
        <v>33</v>
      </c>
      <c r="I30" s="26">
        <v>31.13</v>
      </c>
      <c r="J30" s="50">
        <v>33.743333333333332</v>
      </c>
      <c r="K30" s="215">
        <v>19.04</v>
      </c>
      <c r="L30" s="4">
        <v>0.23</v>
      </c>
      <c r="M30" s="214">
        <v>23.4192</v>
      </c>
      <c r="N30" s="287"/>
      <c r="O30" s="269"/>
      <c r="P30" s="269"/>
      <c r="Q30" s="269"/>
      <c r="R30" s="269"/>
    </row>
    <row r="31" spans="1:18" x14ac:dyDescent="0.3">
      <c r="A31" s="221" t="s">
        <v>754</v>
      </c>
      <c r="B31" s="96" t="s">
        <v>705</v>
      </c>
      <c r="C31" s="25" t="s">
        <v>755</v>
      </c>
      <c r="D31" s="25" t="s">
        <v>181</v>
      </c>
      <c r="E31" s="51" t="s">
        <v>164</v>
      </c>
      <c r="F31" s="94">
        <v>57</v>
      </c>
      <c r="G31" s="26">
        <v>14.5</v>
      </c>
      <c r="H31" s="26">
        <v>14.62</v>
      </c>
      <c r="I31" s="26">
        <v>12.15</v>
      </c>
      <c r="J31" s="50">
        <v>13.756666666666666</v>
      </c>
      <c r="K31" s="215">
        <v>9.18</v>
      </c>
      <c r="L31" s="4">
        <v>0.23</v>
      </c>
      <c r="M31" s="214">
        <v>11.291399999999999</v>
      </c>
      <c r="N31" s="287"/>
      <c r="O31" s="269"/>
      <c r="P31" s="269"/>
      <c r="Q31" s="269"/>
      <c r="R31" s="269"/>
    </row>
    <row r="32" spans="1:18" x14ac:dyDescent="0.3">
      <c r="A32" s="221" t="s">
        <v>756</v>
      </c>
      <c r="B32" s="96" t="s">
        <v>705</v>
      </c>
      <c r="C32" s="25" t="s">
        <v>755</v>
      </c>
      <c r="D32" s="25" t="s">
        <v>199</v>
      </c>
      <c r="E32" s="51" t="s">
        <v>164</v>
      </c>
      <c r="F32" s="94">
        <v>7</v>
      </c>
      <c r="G32" s="26">
        <v>14.99</v>
      </c>
      <c r="H32" s="26">
        <v>16.690000000000001</v>
      </c>
      <c r="I32" s="26">
        <v>17.34</v>
      </c>
      <c r="J32" s="50">
        <v>16.34</v>
      </c>
      <c r="K32" s="216">
        <v>6.72</v>
      </c>
      <c r="L32" s="4">
        <v>0.23</v>
      </c>
      <c r="M32" s="214">
        <v>8.2655999999999992</v>
      </c>
      <c r="N32" s="287"/>
      <c r="O32" s="269"/>
      <c r="P32" s="269"/>
      <c r="Q32" s="269"/>
      <c r="R32" s="269"/>
    </row>
    <row r="33" spans="1:18" ht="39" x14ac:dyDescent="0.3">
      <c r="A33" s="221" t="s">
        <v>757</v>
      </c>
      <c r="B33" s="96" t="s">
        <v>705</v>
      </c>
      <c r="C33" s="25" t="s">
        <v>758</v>
      </c>
      <c r="D33" s="25" t="s">
        <v>205</v>
      </c>
      <c r="E33" s="51" t="s">
        <v>69</v>
      </c>
      <c r="F33" s="94">
        <v>7</v>
      </c>
      <c r="G33" s="26">
        <v>12</v>
      </c>
      <c r="H33" s="26">
        <v>7.68</v>
      </c>
      <c r="I33" s="26">
        <v>15.29</v>
      </c>
      <c r="J33" s="50">
        <v>11.656666666666666</v>
      </c>
      <c r="K33" s="215">
        <v>5.6</v>
      </c>
      <c r="L33" s="4">
        <v>0.23</v>
      </c>
      <c r="M33" s="214">
        <v>6.8879999999999999</v>
      </c>
      <c r="N33" s="287"/>
      <c r="O33" s="269"/>
      <c r="P33" s="269"/>
      <c r="Q33" s="269"/>
      <c r="R33" s="269"/>
    </row>
    <row r="34" spans="1:18" x14ac:dyDescent="0.3">
      <c r="A34" s="221" t="s">
        <v>759</v>
      </c>
      <c r="B34" s="96" t="s">
        <v>705</v>
      </c>
      <c r="C34" s="25" t="s">
        <v>760</v>
      </c>
      <c r="D34" s="25" t="s">
        <v>290</v>
      </c>
      <c r="E34" s="51" t="s">
        <v>20</v>
      </c>
      <c r="F34" s="94">
        <v>10</v>
      </c>
      <c r="G34" s="26">
        <v>2.9</v>
      </c>
      <c r="H34" s="26">
        <v>3.3</v>
      </c>
      <c r="I34" s="26">
        <v>4.47</v>
      </c>
      <c r="J34" s="50">
        <v>3.5566666666666662</v>
      </c>
      <c r="K34" s="215">
        <v>1.7</v>
      </c>
      <c r="L34" s="4">
        <v>0.23</v>
      </c>
      <c r="M34" s="214">
        <v>2.0909999999999997</v>
      </c>
      <c r="N34" s="287"/>
      <c r="O34" s="269"/>
      <c r="P34" s="269"/>
      <c r="Q34" s="269"/>
      <c r="R34" s="269"/>
    </row>
    <row r="35" spans="1:18" ht="26" x14ac:dyDescent="0.3">
      <c r="A35" s="221" t="s">
        <v>761</v>
      </c>
      <c r="B35" s="96" t="s">
        <v>705</v>
      </c>
      <c r="C35" s="25" t="s">
        <v>762</v>
      </c>
      <c r="D35" s="25" t="s">
        <v>214</v>
      </c>
      <c r="E35" s="51" t="s">
        <v>20</v>
      </c>
      <c r="F35" s="94">
        <v>20</v>
      </c>
      <c r="G35" s="26">
        <v>8.9700000000000006</v>
      </c>
      <c r="H35" s="26">
        <v>7.35</v>
      </c>
      <c r="I35" s="26">
        <v>7.9</v>
      </c>
      <c r="J35" s="50">
        <v>8.0733333333333324</v>
      </c>
      <c r="K35" s="215">
        <v>1.46</v>
      </c>
      <c r="L35" s="4">
        <v>0.23</v>
      </c>
      <c r="M35" s="214">
        <v>1.7957999999999998</v>
      </c>
      <c r="N35" s="287"/>
      <c r="O35" s="269"/>
      <c r="P35" s="269"/>
      <c r="Q35" s="269"/>
      <c r="R35" s="269"/>
    </row>
    <row r="36" spans="1:18" ht="26" x14ac:dyDescent="0.3">
      <c r="A36" s="221" t="s">
        <v>763</v>
      </c>
      <c r="B36" s="96" t="s">
        <v>705</v>
      </c>
      <c r="C36" s="25" t="s">
        <v>764</v>
      </c>
      <c r="D36" s="25" t="s">
        <v>217</v>
      </c>
      <c r="E36" s="51" t="s">
        <v>20</v>
      </c>
      <c r="F36" s="94">
        <v>5</v>
      </c>
      <c r="G36" s="26">
        <v>5.17</v>
      </c>
      <c r="H36" s="26">
        <v>4.29</v>
      </c>
      <c r="I36" s="26">
        <v>5.8</v>
      </c>
      <c r="J36" s="50">
        <v>5.0866666666666669</v>
      </c>
      <c r="K36" s="215">
        <v>3.47</v>
      </c>
      <c r="L36" s="4">
        <v>0.23</v>
      </c>
      <c r="M36" s="214">
        <v>4.2681000000000004</v>
      </c>
      <c r="N36" s="287"/>
      <c r="O36" s="269"/>
      <c r="P36" s="269"/>
      <c r="Q36" s="269"/>
      <c r="R36" s="269"/>
    </row>
    <row r="37" spans="1:18" ht="26" x14ac:dyDescent="0.3">
      <c r="A37" s="221" t="s">
        <v>765</v>
      </c>
      <c r="B37" s="96" t="s">
        <v>705</v>
      </c>
      <c r="C37" s="25" t="s">
        <v>764</v>
      </c>
      <c r="D37" s="25" t="s">
        <v>219</v>
      </c>
      <c r="E37" s="51" t="s">
        <v>20</v>
      </c>
      <c r="F37" s="94">
        <v>5</v>
      </c>
      <c r="G37" s="26">
        <v>5.17</v>
      </c>
      <c r="H37" s="26">
        <v>4.29</v>
      </c>
      <c r="I37" s="26">
        <v>5.8</v>
      </c>
      <c r="J37" s="50">
        <v>5.0866666666666669</v>
      </c>
      <c r="K37" s="215">
        <v>3.47</v>
      </c>
      <c r="L37" s="4">
        <v>0.23</v>
      </c>
      <c r="M37" s="214">
        <v>4.2681000000000004</v>
      </c>
      <c r="N37" s="287"/>
      <c r="O37" s="269"/>
      <c r="P37" s="269"/>
      <c r="Q37" s="269"/>
      <c r="R37" s="269"/>
    </row>
    <row r="38" spans="1:18" ht="26" x14ac:dyDescent="0.3">
      <c r="A38" s="221" t="s">
        <v>766</v>
      </c>
      <c r="B38" s="96" t="s">
        <v>705</v>
      </c>
      <c r="C38" s="25" t="s">
        <v>764</v>
      </c>
      <c r="D38" s="25" t="s">
        <v>221</v>
      </c>
      <c r="E38" s="51" t="s">
        <v>20</v>
      </c>
      <c r="F38" s="94">
        <v>5</v>
      </c>
      <c r="G38" s="26">
        <v>5.17</v>
      </c>
      <c r="H38" s="26">
        <v>4.29</v>
      </c>
      <c r="I38" s="26">
        <v>5.8</v>
      </c>
      <c r="J38" s="50">
        <v>5.0866666666666669</v>
      </c>
      <c r="K38" s="215">
        <v>3.47</v>
      </c>
      <c r="L38" s="4">
        <v>0.23</v>
      </c>
      <c r="M38" s="214">
        <v>4.2681000000000004</v>
      </c>
      <c r="N38" s="287"/>
      <c r="O38" s="269"/>
      <c r="P38" s="269"/>
      <c r="Q38" s="269"/>
      <c r="R38" s="269"/>
    </row>
    <row r="39" spans="1:18" ht="26" x14ac:dyDescent="0.3">
      <c r="A39" s="221" t="s">
        <v>767</v>
      </c>
      <c r="B39" s="96" t="s">
        <v>705</v>
      </c>
      <c r="C39" s="25" t="s">
        <v>764</v>
      </c>
      <c r="D39" s="25" t="s">
        <v>225</v>
      </c>
      <c r="E39" s="51" t="s">
        <v>20</v>
      </c>
      <c r="F39" s="94">
        <v>15</v>
      </c>
      <c r="G39" s="26">
        <v>5.17</v>
      </c>
      <c r="H39" s="26">
        <v>4.29</v>
      </c>
      <c r="I39" s="26">
        <v>5.8</v>
      </c>
      <c r="J39" s="50">
        <v>5.0866666666666669</v>
      </c>
      <c r="K39" s="215">
        <v>3.47</v>
      </c>
      <c r="L39" s="4">
        <v>0.23</v>
      </c>
      <c r="M39" s="214">
        <v>4.2681000000000004</v>
      </c>
      <c r="N39" s="287"/>
      <c r="O39" s="269"/>
      <c r="P39" s="269"/>
      <c r="Q39" s="269"/>
      <c r="R39" s="269"/>
    </row>
    <row r="40" spans="1:18" ht="26" x14ac:dyDescent="0.3">
      <c r="A40" s="221" t="s">
        <v>768</v>
      </c>
      <c r="B40" s="96" t="s">
        <v>705</v>
      </c>
      <c r="C40" s="25" t="s">
        <v>769</v>
      </c>
      <c r="D40" s="25" t="s">
        <v>238</v>
      </c>
      <c r="E40" s="51" t="s">
        <v>69</v>
      </c>
      <c r="F40" s="94">
        <v>7</v>
      </c>
      <c r="G40" s="26">
        <v>6.2</v>
      </c>
      <c r="H40" s="26">
        <v>5.01</v>
      </c>
      <c r="I40" s="26">
        <v>4.12</v>
      </c>
      <c r="J40" s="50">
        <v>5.1100000000000003</v>
      </c>
      <c r="K40" s="215">
        <v>2.91</v>
      </c>
      <c r="L40" s="4">
        <v>0.23</v>
      </c>
      <c r="M40" s="214">
        <v>3.5792999999999999</v>
      </c>
      <c r="N40" s="287"/>
      <c r="O40" s="269"/>
      <c r="P40" s="269"/>
      <c r="Q40" s="269"/>
      <c r="R40" s="269"/>
    </row>
    <row r="41" spans="1:18" x14ac:dyDescent="0.3">
      <c r="A41" s="221" t="s">
        <v>770</v>
      </c>
      <c r="B41" s="96" t="s">
        <v>705</v>
      </c>
      <c r="C41" s="25" t="s">
        <v>771</v>
      </c>
      <c r="D41" s="25" t="s">
        <v>241</v>
      </c>
      <c r="E41" s="51" t="s">
        <v>20</v>
      </c>
      <c r="F41" s="94">
        <v>9</v>
      </c>
      <c r="G41" s="26">
        <v>6.61</v>
      </c>
      <c r="H41" s="26">
        <v>8.2899999999999991</v>
      </c>
      <c r="I41" s="26">
        <v>5</v>
      </c>
      <c r="J41" s="50">
        <v>6.6333333333333329</v>
      </c>
      <c r="K41" s="215">
        <v>1.01</v>
      </c>
      <c r="L41" s="4">
        <v>0.23</v>
      </c>
      <c r="M41" s="214">
        <v>1.2423</v>
      </c>
      <c r="N41" s="287"/>
      <c r="O41" s="269"/>
      <c r="P41" s="269"/>
      <c r="Q41" s="269"/>
      <c r="R41" s="269"/>
    </row>
    <row r="42" spans="1:18" x14ac:dyDescent="0.3">
      <c r="A42" s="221" t="s">
        <v>772</v>
      </c>
      <c r="B42" s="96" t="s">
        <v>705</v>
      </c>
      <c r="C42" s="25" t="s">
        <v>771</v>
      </c>
      <c r="D42" s="25" t="s">
        <v>243</v>
      </c>
      <c r="E42" s="51" t="s">
        <v>20</v>
      </c>
      <c r="F42" s="94">
        <v>14</v>
      </c>
      <c r="G42" s="26">
        <v>8.0500000000000007</v>
      </c>
      <c r="H42" s="26">
        <v>8.99</v>
      </c>
      <c r="I42" s="26">
        <v>9.64</v>
      </c>
      <c r="J42" s="50">
        <v>8.8933333333333326</v>
      </c>
      <c r="K42" s="215">
        <v>1.46</v>
      </c>
      <c r="L42" s="4">
        <v>0.23</v>
      </c>
      <c r="M42" s="214">
        <v>1.7957999999999998</v>
      </c>
      <c r="N42" s="287"/>
      <c r="O42" s="269"/>
      <c r="P42" s="269"/>
      <c r="Q42" s="269"/>
      <c r="R42" s="269"/>
    </row>
    <row r="43" spans="1:18" x14ac:dyDescent="0.3">
      <c r="A43" s="221" t="s">
        <v>773</v>
      </c>
      <c r="B43" s="96" t="s">
        <v>705</v>
      </c>
      <c r="C43" s="25" t="s">
        <v>774</v>
      </c>
      <c r="D43" s="25" t="s">
        <v>246</v>
      </c>
      <c r="E43" s="51" t="s">
        <v>20</v>
      </c>
      <c r="F43" s="94">
        <v>110</v>
      </c>
      <c r="G43" s="26">
        <v>2.7</v>
      </c>
      <c r="H43" s="26">
        <v>2.85</v>
      </c>
      <c r="I43" s="26">
        <v>1.35</v>
      </c>
      <c r="J43" s="50">
        <v>2.3000000000000003</v>
      </c>
      <c r="K43" s="215">
        <v>0.81</v>
      </c>
      <c r="L43" s="4">
        <v>0.23</v>
      </c>
      <c r="M43" s="214">
        <v>0.99630000000000007</v>
      </c>
      <c r="N43" s="287"/>
      <c r="O43" s="269"/>
      <c r="P43" s="269"/>
      <c r="Q43" s="269"/>
      <c r="R43" s="269"/>
    </row>
    <row r="44" spans="1:18" x14ac:dyDescent="0.3">
      <c r="A44" s="221" t="s">
        <v>775</v>
      </c>
      <c r="B44" s="96" t="s">
        <v>705</v>
      </c>
      <c r="C44" s="25" t="s">
        <v>774</v>
      </c>
      <c r="D44" s="25" t="s">
        <v>248</v>
      </c>
      <c r="E44" s="51" t="s">
        <v>20</v>
      </c>
      <c r="F44" s="94">
        <v>10</v>
      </c>
      <c r="G44" s="26">
        <v>2.7</v>
      </c>
      <c r="H44" s="26">
        <v>2.85</v>
      </c>
      <c r="I44" s="26">
        <v>1.35</v>
      </c>
      <c r="J44" s="50">
        <v>2.3000000000000003</v>
      </c>
      <c r="K44" s="215">
        <v>0.81</v>
      </c>
      <c r="L44" s="4">
        <v>0.23</v>
      </c>
      <c r="M44" s="214">
        <v>0.99630000000000007</v>
      </c>
      <c r="N44" s="287"/>
      <c r="O44" s="269"/>
      <c r="P44" s="269"/>
      <c r="Q44" s="269"/>
      <c r="R44" s="269"/>
    </row>
    <row r="45" spans="1:18" x14ac:dyDescent="0.3">
      <c r="A45" s="221" t="s">
        <v>776</v>
      </c>
      <c r="B45" s="96" t="s">
        <v>705</v>
      </c>
      <c r="C45" s="25" t="s">
        <v>774</v>
      </c>
      <c r="D45" s="25" t="s">
        <v>250</v>
      </c>
      <c r="E45" s="51" t="s">
        <v>20</v>
      </c>
      <c r="F45" s="94">
        <v>10</v>
      </c>
      <c r="G45" s="26">
        <v>2.7</v>
      </c>
      <c r="H45" s="26">
        <v>2.85</v>
      </c>
      <c r="I45" s="26">
        <v>1.35</v>
      </c>
      <c r="J45" s="50">
        <v>2.3000000000000003</v>
      </c>
      <c r="K45" s="215">
        <v>0.81</v>
      </c>
      <c r="L45" s="4">
        <v>0.23</v>
      </c>
      <c r="M45" s="214">
        <v>0.99630000000000007</v>
      </c>
      <c r="N45" s="287"/>
      <c r="O45" s="269"/>
      <c r="P45" s="269"/>
      <c r="Q45" s="269"/>
      <c r="R45" s="269"/>
    </row>
    <row r="46" spans="1:18" x14ac:dyDescent="0.3">
      <c r="A46" s="221" t="s">
        <v>777</v>
      </c>
      <c r="B46" s="96" t="s">
        <v>705</v>
      </c>
      <c r="C46" s="25" t="s">
        <v>774</v>
      </c>
      <c r="D46" s="25" t="s">
        <v>253</v>
      </c>
      <c r="E46" s="51" t="s">
        <v>20</v>
      </c>
      <c r="F46" s="94">
        <v>10</v>
      </c>
      <c r="G46" s="26">
        <v>1.61</v>
      </c>
      <c r="H46" s="26">
        <v>2.85</v>
      </c>
      <c r="I46" s="26">
        <v>1.35</v>
      </c>
      <c r="J46" s="50">
        <v>1.9366666666666668</v>
      </c>
      <c r="K46" s="215">
        <v>0.81</v>
      </c>
      <c r="L46" s="4">
        <v>0.23</v>
      </c>
      <c r="M46" s="214">
        <v>0.99630000000000007</v>
      </c>
      <c r="N46" s="287"/>
      <c r="O46" s="269"/>
      <c r="P46" s="269"/>
      <c r="Q46" s="269"/>
      <c r="R46" s="269"/>
    </row>
    <row r="47" spans="1:18" x14ac:dyDescent="0.3">
      <c r="A47" s="221" t="s">
        <v>778</v>
      </c>
      <c r="B47" s="96" t="s">
        <v>705</v>
      </c>
      <c r="C47" s="25" t="s">
        <v>774</v>
      </c>
      <c r="D47" s="25" t="s">
        <v>255</v>
      </c>
      <c r="E47" s="51" t="s">
        <v>20</v>
      </c>
      <c r="F47" s="94">
        <v>10</v>
      </c>
      <c r="G47" s="26">
        <v>2.7</v>
      </c>
      <c r="H47" s="26">
        <v>2.85</v>
      </c>
      <c r="I47" s="26">
        <v>1.35</v>
      </c>
      <c r="J47" s="50">
        <v>2.3000000000000003</v>
      </c>
      <c r="K47" s="215">
        <v>0.81</v>
      </c>
      <c r="L47" s="4">
        <v>0.23</v>
      </c>
      <c r="M47" s="214">
        <v>0.99630000000000007</v>
      </c>
      <c r="N47" s="287"/>
      <c r="O47" s="269"/>
      <c r="P47" s="269"/>
      <c r="Q47" s="269"/>
      <c r="R47" s="269"/>
    </row>
    <row r="48" spans="1:18" x14ac:dyDescent="0.3">
      <c r="A48" s="221" t="s">
        <v>779</v>
      </c>
      <c r="B48" s="96" t="s">
        <v>705</v>
      </c>
      <c r="C48" s="102" t="s">
        <v>780</v>
      </c>
      <c r="D48" s="25" t="s">
        <v>266</v>
      </c>
      <c r="E48" s="103" t="s">
        <v>69</v>
      </c>
      <c r="F48" s="94">
        <v>4</v>
      </c>
      <c r="G48" s="53">
        <v>17.8</v>
      </c>
      <c r="H48" s="53">
        <v>20</v>
      </c>
      <c r="I48" s="53">
        <v>13.600000000000001</v>
      </c>
      <c r="J48" s="104">
        <v>17.133333333333333</v>
      </c>
      <c r="K48" s="215">
        <v>0.39</v>
      </c>
      <c r="L48" s="4">
        <v>0.23</v>
      </c>
      <c r="M48" s="214">
        <v>0.47970000000000002</v>
      </c>
      <c r="N48" s="287"/>
      <c r="O48" s="269"/>
      <c r="P48" s="269"/>
      <c r="Q48" s="269"/>
      <c r="R48" s="269"/>
    </row>
    <row r="49" spans="1:18" x14ac:dyDescent="0.3">
      <c r="A49" s="267" t="s">
        <v>781</v>
      </c>
      <c r="B49" s="96" t="s">
        <v>705</v>
      </c>
      <c r="C49" s="269" t="s">
        <v>782</v>
      </c>
      <c r="D49" s="308" t="s">
        <v>783</v>
      </c>
      <c r="E49" s="51" t="s">
        <v>625</v>
      </c>
      <c r="F49" s="94">
        <v>7</v>
      </c>
      <c r="G49" s="269"/>
      <c r="H49" s="269"/>
      <c r="I49" s="269"/>
      <c r="J49" s="269"/>
      <c r="K49" s="269"/>
      <c r="L49" s="269"/>
      <c r="M49" s="269"/>
      <c r="N49" s="287"/>
      <c r="O49" s="269"/>
      <c r="P49" s="269"/>
      <c r="Q49" s="269"/>
      <c r="R49" s="269"/>
    </row>
    <row r="50" spans="1:18" ht="26" x14ac:dyDescent="0.3">
      <c r="A50" s="224" t="s">
        <v>784</v>
      </c>
      <c r="B50" s="218" t="s">
        <v>705</v>
      </c>
      <c r="C50" s="288" t="s">
        <v>785</v>
      </c>
      <c r="D50" s="309" t="s">
        <v>786</v>
      </c>
      <c r="E50" s="109" t="s">
        <v>625</v>
      </c>
      <c r="F50" s="94">
        <v>7</v>
      </c>
      <c r="G50" s="101"/>
      <c r="H50" s="101"/>
      <c r="I50" s="101"/>
      <c r="J50" s="101"/>
      <c r="K50" s="231"/>
      <c r="L50" s="232"/>
      <c r="M50" s="233"/>
      <c r="N50" s="287"/>
      <c r="O50" s="269"/>
      <c r="P50" s="269"/>
      <c r="Q50" s="269"/>
      <c r="R50" s="269"/>
    </row>
    <row r="51" spans="1:18" ht="39" x14ac:dyDescent="0.3">
      <c r="A51" s="224" t="s">
        <v>787</v>
      </c>
      <c r="B51" s="218" t="s">
        <v>705</v>
      </c>
      <c r="C51" s="288" t="s">
        <v>788</v>
      </c>
      <c r="D51" s="110" t="s">
        <v>789</v>
      </c>
      <c r="E51" s="51" t="s">
        <v>625</v>
      </c>
      <c r="F51" s="94">
        <v>1</v>
      </c>
      <c r="G51" s="26"/>
      <c r="H51" s="26"/>
      <c r="I51" s="26"/>
      <c r="J51" s="26"/>
      <c r="K51" s="227"/>
      <c r="L51" s="4"/>
      <c r="M51" s="226"/>
      <c r="N51" s="287"/>
      <c r="O51" s="269"/>
      <c r="P51" s="269"/>
      <c r="Q51" s="269"/>
      <c r="R51" s="269"/>
    </row>
    <row r="52" spans="1:18" ht="26" x14ac:dyDescent="0.3">
      <c r="A52" s="224" t="s">
        <v>790</v>
      </c>
      <c r="B52" s="289" t="s">
        <v>705</v>
      </c>
      <c r="C52" s="102" t="s">
        <v>791</v>
      </c>
      <c r="D52" s="25" t="s">
        <v>792</v>
      </c>
      <c r="E52" s="242" t="s">
        <v>69</v>
      </c>
      <c r="F52" s="94">
        <v>2</v>
      </c>
      <c r="G52" s="235"/>
      <c r="H52" s="235"/>
      <c r="I52" s="235"/>
      <c r="J52" s="235"/>
      <c r="K52" s="236"/>
      <c r="L52" s="237"/>
      <c r="M52" s="238"/>
      <c r="N52" s="287"/>
      <c r="O52" s="269"/>
      <c r="P52" s="269"/>
      <c r="Q52" s="269"/>
      <c r="R52" s="269"/>
    </row>
    <row r="53" spans="1:18" ht="26" x14ac:dyDescent="0.3">
      <c r="A53" s="270" t="s">
        <v>793</v>
      </c>
      <c r="B53" s="290" t="s">
        <v>705</v>
      </c>
      <c r="C53" s="102" t="s">
        <v>794</v>
      </c>
      <c r="D53" s="25" t="s">
        <v>795</v>
      </c>
      <c r="E53" s="243" t="s">
        <v>796</v>
      </c>
      <c r="F53" s="94">
        <v>2</v>
      </c>
      <c r="G53" s="26"/>
      <c r="H53" s="26"/>
      <c r="I53" s="26"/>
      <c r="J53" s="26"/>
      <c r="K53" s="227"/>
      <c r="L53" s="4"/>
      <c r="M53" s="226"/>
      <c r="N53" s="287"/>
      <c r="O53" s="269"/>
      <c r="P53" s="269"/>
      <c r="Q53" s="269"/>
      <c r="R53" s="269"/>
    </row>
    <row r="54" spans="1:18" ht="39" x14ac:dyDescent="0.3">
      <c r="A54" s="270" t="s">
        <v>797</v>
      </c>
      <c r="B54" s="289" t="s">
        <v>705</v>
      </c>
      <c r="C54" s="288" t="s">
        <v>798</v>
      </c>
      <c r="D54" s="110" t="s">
        <v>799</v>
      </c>
      <c r="E54" s="251" t="s">
        <v>796</v>
      </c>
      <c r="F54" s="246">
        <v>3</v>
      </c>
      <c r="G54" s="101"/>
      <c r="H54" s="101"/>
      <c r="I54" s="101"/>
      <c r="J54" s="101"/>
      <c r="K54" s="231"/>
      <c r="L54" s="232"/>
      <c r="M54" s="233"/>
      <c r="N54" s="287"/>
      <c r="O54" s="269"/>
      <c r="P54" s="269"/>
      <c r="Q54" s="269"/>
      <c r="R54" s="269"/>
    </row>
    <row r="55" spans="1:18" s="220" customFormat="1" ht="13.9" customHeight="1" x14ac:dyDescent="0.3">
      <c r="A55" s="299"/>
      <c r="B55" s="299"/>
      <c r="C55" s="299"/>
      <c r="D55" s="299"/>
      <c r="E55" s="299"/>
      <c r="F55" s="299"/>
      <c r="G55" s="299"/>
      <c r="H55" s="299"/>
      <c r="I55" s="299"/>
      <c r="J55" s="299"/>
      <c r="K55" s="280"/>
      <c r="L55" s="291"/>
      <c r="M55" s="280"/>
      <c r="N55" s="292"/>
      <c r="O55" s="287"/>
      <c r="P55" s="269"/>
      <c r="Q55" s="269" t="s">
        <v>800</v>
      </c>
      <c r="R55" s="269"/>
    </row>
    <row r="56" spans="1:18" x14ac:dyDescent="0.3">
      <c r="E56" s="98"/>
      <c r="F56" s="241"/>
    </row>
    <row r="57" spans="1:18" x14ac:dyDescent="0.3">
      <c r="F57" s="240"/>
    </row>
  </sheetData>
  <mergeCells count="1">
    <mergeCell ref="A55:J55"/>
  </mergeCells>
  <pageMargins left="0.7" right="0.7" top="0.75" bottom="0.75" header="0.3" footer="0.3"/>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
  <sheetViews>
    <sheetView topLeftCell="C1" zoomScaleNormal="100" workbookViewId="0">
      <selection activeCell="I14" sqref="I14"/>
    </sheetView>
  </sheetViews>
  <sheetFormatPr defaultColWidth="9.1796875" defaultRowHeight="13" x14ac:dyDescent="0.3"/>
  <cols>
    <col min="1" max="1" width="7.26953125" style="95" customWidth="1"/>
    <col min="2" max="2" width="16" style="123" customWidth="1"/>
    <col min="3" max="3" width="26.1796875" style="124" customWidth="1"/>
    <col min="4" max="4" width="60" style="123" customWidth="1"/>
    <col min="5" max="5" width="10.7265625" style="95" customWidth="1"/>
    <col min="6" max="6" width="12.1796875" style="125" customWidth="1"/>
    <col min="7" max="7" width="13" style="95" customWidth="1"/>
    <col min="8" max="16384" width="9.1796875" style="95"/>
  </cols>
  <sheetData>
    <row r="1" spans="1:11" ht="26" x14ac:dyDescent="0.3">
      <c r="A1" s="286" t="s">
        <v>589</v>
      </c>
      <c r="B1" s="286" t="s">
        <v>2</v>
      </c>
      <c r="C1" s="286" t="s">
        <v>3</v>
      </c>
      <c r="D1" s="286" t="s">
        <v>4</v>
      </c>
      <c r="E1" s="286" t="s">
        <v>5</v>
      </c>
      <c r="F1" s="286" t="s">
        <v>590</v>
      </c>
      <c r="G1" s="286" t="s">
        <v>7</v>
      </c>
      <c r="H1" s="286" t="s">
        <v>8</v>
      </c>
      <c r="I1" s="286" t="s">
        <v>9</v>
      </c>
      <c r="J1" s="286" t="s">
        <v>10</v>
      </c>
      <c r="K1" s="286" t="s">
        <v>11</v>
      </c>
    </row>
    <row r="2" spans="1:11" ht="39" x14ac:dyDescent="0.3">
      <c r="A2" s="267" t="s">
        <v>644</v>
      </c>
      <c r="B2" s="96" t="s">
        <v>645</v>
      </c>
      <c r="C2" s="268" t="s">
        <v>646</v>
      </c>
      <c r="D2" s="268" t="s">
        <v>647</v>
      </c>
      <c r="E2" s="51" t="s">
        <v>625</v>
      </c>
      <c r="F2" s="94">
        <v>3</v>
      </c>
      <c r="G2" s="269"/>
      <c r="H2" s="269"/>
      <c r="I2" s="269"/>
      <c r="J2" s="269"/>
      <c r="K2" s="269"/>
    </row>
    <row r="3" spans="1:11" ht="39" x14ac:dyDescent="0.3">
      <c r="A3" s="267" t="s">
        <v>648</v>
      </c>
      <c r="B3" s="96" t="s">
        <v>645</v>
      </c>
      <c r="C3" s="268" t="s">
        <v>646</v>
      </c>
      <c r="D3" s="268" t="s">
        <v>649</v>
      </c>
      <c r="E3" s="51" t="s">
        <v>625</v>
      </c>
      <c r="F3" s="94">
        <v>3</v>
      </c>
      <c r="G3" s="269"/>
      <c r="H3" s="269"/>
      <c r="I3" s="269"/>
      <c r="J3" s="269"/>
      <c r="K3" s="269"/>
    </row>
    <row r="4" spans="1:11" ht="39" x14ac:dyDescent="0.3">
      <c r="A4" s="267" t="s">
        <v>650</v>
      </c>
      <c r="B4" s="96" t="s">
        <v>645</v>
      </c>
      <c r="C4" s="268" t="s">
        <v>646</v>
      </c>
      <c r="D4" s="268" t="s">
        <v>651</v>
      </c>
      <c r="E4" s="51" t="s">
        <v>625</v>
      </c>
      <c r="F4" s="94">
        <v>3</v>
      </c>
      <c r="G4" s="269"/>
      <c r="H4" s="269"/>
      <c r="I4" s="269"/>
      <c r="J4" s="269"/>
      <c r="K4" s="269"/>
    </row>
    <row r="5" spans="1:11" ht="39" x14ac:dyDescent="0.3">
      <c r="A5" s="267" t="s">
        <v>652</v>
      </c>
      <c r="B5" s="96" t="s">
        <v>645</v>
      </c>
      <c r="C5" s="268" t="s">
        <v>646</v>
      </c>
      <c r="D5" s="268" t="s">
        <v>653</v>
      </c>
      <c r="E5" s="51" t="s">
        <v>625</v>
      </c>
      <c r="F5" s="94">
        <v>3</v>
      </c>
      <c r="G5" s="269"/>
      <c r="H5" s="269"/>
      <c r="I5" s="269"/>
      <c r="J5" s="269"/>
      <c r="K5" s="269"/>
    </row>
    <row r="6" spans="1:11" x14ac:dyDescent="0.3">
      <c r="A6" s="267" t="s">
        <v>654</v>
      </c>
      <c r="B6" s="96" t="s">
        <v>645</v>
      </c>
      <c r="C6" s="25" t="s">
        <v>655</v>
      </c>
      <c r="D6" s="105" t="s">
        <v>656</v>
      </c>
      <c r="E6" s="51" t="s">
        <v>625</v>
      </c>
      <c r="F6" s="94">
        <v>2</v>
      </c>
      <c r="G6" s="269"/>
      <c r="H6" s="269"/>
      <c r="I6" s="269"/>
      <c r="J6" s="269"/>
      <c r="K6" s="269"/>
    </row>
    <row r="7" spans="1:11" s="220" customFormat="1" x14ac:dyDescent="0.3">
      <c r="A7" s="300"/>
      <c r="B7" s="300"/>
      <c r="C7" s="300"/>
      <c r="D7" s="300"/>
      <c r="E7" s="300"/>
      <c r="F7" s="300"/>
      <c r="G7" s="269"/>
      <c r="H7" s="269"/>
      <c r="I7" s="269"/>
      <c r="J7" s="269" t="s">
        <v>800</v>
      </c>
      <c r="K7" s="269"/>
    </row>
  </sheetData>
  <mergeCells count="1">
    <mergeCell ref="A7:F7"/>
  </mergeCells>
  <pageMargins left="0.7" right="0.7" top="0.75" bottom="0.75" header="0.3" footer="0.3"/>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23B6E401DF7E408DE874FA83969A55" ma:contentTypeVersion="10" ma:contentTypeDescription="Utwórz nowy dokument." ma:contentTypeScope="" ma:versionID="8fc1ceb195ea988b2154c54e39f90d7f">
  <xsd:schema xmlns:xsd="http://www.w3.org/2001/XMLSchema" xmlns:xs="http://www.w3.org/2001/XMLSchema" xmlns:p="http://schemas.microsoft.com/office/2006/metadata/properties" xmlns:ns2="1b550b53-8702-451f-ab8d-39f733d489c9" xmlns:ns3="e4441be3-c998-43c8-a011-33b29ca04ab8" targetNamespace="http://schemas.microsoft.com/office/2006/metadata/properties" ma:root="true" ma:fieldsID="652668d8552c9104f94dccfabc4cc5c1" ns2:_="" ns3:_="">
    <xsd:import namespace="1b550b53-8702-451f-ab8d-39f733d489c9"/>
    <xsd:import namespace="e4441be3-c998-43c8-a011-33b29ca04a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50b53-8702-451f-ab8d-39f733d48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441be3-c998-43c8-a011-33b29ca04ab8" elementFormDefault="qualified">
    <xsd:import namespace="http://schemas.microsoft.com/office/2006/documentManagement/types"/>
    <xsd:import namespace="http://schemas.microsoft.com/office/infopath/2007/PartnerControls"/>
    <xsd:element name="SharedWithUsers" ma:index="13"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4441be3-c998-43c8-a011-33b29ca04ab8">
      <UserInfo>
        <DisplayName>Joanna Kotkowiak</DisplayName>
        <AccountId>114</AccountId>
        <AccountType/>
      </UserInfo>
      <UserInfo>
        <DisplayName>Edyta Sielicka</DisplayName>
        <AccountId>230</AccountId>
        <AccountType/>
      </UserInfo>
      <UserInfo>
        <DisplayName>Karolina Radzicka</DisplayName>
        <AccountId>131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CD28CA-7D4A-4A19-BD6B-58335E042C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550b53-8702-451f-ab8d-39f733d489c9"/>
    <ds:schemaRef ds:uri="e4441be3-c998-43c8-a011-33b29ca04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4C5CD9-4D11-4590-8A09-E17AD0CDF3A2}">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e4441be3-c998-43c8-a011-33b29ca04ab8"/>
    <ds:schemaRef ds:uri="1b550b53-8702-451f-ab8d-39f733d489c9"/>
    <ds:schemaRef ds:uri="http://www.w3.org/XML/1998/namespace"/>
    <ds:schemaRef ds:uri="http://purl.org/dc/dcmitype/"/>
  </ds:schemaRefs>
</ds:datastoreItem>
</file>

<file path=customXml/itemProps3.xml><?xml version="1.0" encoding="utf-8"?>
<ds:datastoreItem xmlns:ds="http://schemas.openxmlformats.org/officeDocument/2006/customXml" ds:itemID="{C344D31E-6D57-45C8-9E3A-005BD621BE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Stargard stary</vt:lpstr>
      <vt:lpstr>spożywcze</vt:lpstr>
      <vt:lpstr>sportowe</vt:lpstr>
      <vt:lpstr>turystyczne</vt:lpstr>
      <vt:lpstr>kreatywne i plastyczne</vt:lpstr>
      <vt:lpstr>biurowe</vt:lpstr>
      <vt:lpstr>tusze i tonery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2020-09-02T08:20:21Z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0x010100B423B6E401DF7E408DE874FA83969A55</vt:lpwstr>
  </property>
</Properties>
</file>