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Krzysztof/Downloads/"/>
    </mc:Choice>
  </mc:AlternateContent>
  <xr:revisionPtr revIDLastSave="0" documentId="8_{A959A1C5-F25E-A045-8C47-2A519EE5364E}" xr6:coauthVersionLast="31" xr6:coauthVersionMax="31" xr10:uidLastSave="{00000000-0000-0000-0000-000000000000}"/>
  <bookViews>
    <workbookView xWindow="0" yWindow="460" windowWidth="20720" windowHeight="14000" activeTab="1"/>
  </bookViews>
  <sheets>
    <sheet name="III RZiS" sheetId="1" r:id="rId1"/>
    <sheet name="Przych dział stat" sheetId="2" r:id="rId2"/>
    <sheet name="K dział stat" sheetId="3" r:id="rId3"/>
    <sheet name="Przych dział gosp" sheetId="5" r:id="rId4"/>
    <sheet name="K dział gosp" sheetId="4" r:id="rId5"/>
  </sheets>
  <calcPr calcId="162913"/>
</workbook>
</file>

<file path=xl/calcChain.xml><?xml version="1.0" encoding="utf-8"?>
<calcChain xmlns="http://schemas.openxmlformats.org/spreadsheetml/2006/main">
  <c r="C38" i="1" l="1"/>
  <c r="C44" i="1"/>
  <c r="E12" i="3"/>
  <c r="E14" i="3"/>
  <c r="C14" i="3"/>
  <c r="G14" i="3"/>
  <c r="G15" i="3"/>
  <c r="E15" i="3"/>
  <c r="C15" i="3"/>
  <c r="C20" i="1"/>
  <c r="E8" i="4"/>
  <c r="F8" i="4"/>
  <c r="C33" i="1"/>
  <c r="C8" i="4"/>
  <c r="C6" i="4" s="1"/>
  <c r="C5" i="4" s="1"/>
  <c r="G12" i="3"/>
  <c r="C11" i="3"/>
  <c r="C36" i="1"/>
  <c r="G11" i="3"/>
  <c r="E11" i="3"/>
  <c r="M12" i="3"/>
  <c r="M11" i="3"/>
  <c r="K11" i="3"/>
  <c r="I11" i="3"/>
  <c r="C12" i="3"/>
  <c r="C16" i="1"/>
  <c r="C17" i="2" s="1"/>
  <c r="C29" i="1"/>
  <c r="C27" i="1"/>
  <c r="C10" i="5"/>
  <c r="C9" i="5"/>
  <c r="M6" i="3"/>
  <c r="M5" i="3"/>
  <c r="K6" i="3"/>
  <c r="K5" i="3"/>
  <c r="I5" i="3"/>
  <c r="G6" i="3"/>
  <c r="G5" i="3" s="1"/>
  <c r="E6" i="3"/>
  <c r="E5" i="3" s="1"/>
  <c r="C8" i="3"/>
  <c r="C10" i="3"/>
  <c r="C6" i="3"/>
  <c r="C5" i="3" s="1"/>
  <c r="C17" i="3"/>
  <c r="C19" i="2"/>
  <c r="C18" i="2"/>
  <c r="F18" i="2" s="1"/>
  <c r="F16" i="2" s="1"/>
  <c r="C18" i="3"/>
  <c r="F8" i="2"/>
  <c r="C11" i="2"/>
  <c r="C8" i="2"/>
  <c r="C10" i="1"/>
  <c r="C9" i="1" s="1"/>
  <c r="C14" i="1" s="1"/>
  <c r="C7" i="5"/>
  <c r="E16" i="2"/>
  <c r="E7" i="2"/>
  <c r="E5" i="2"/>
  <c r="E6" i="4"/>
  <c r="E5" i="4" s="1"/>
  <c r="I6" i="4"/>
  <c r="I5" i="4"/>
  <c r="M5" i="4"/>
  <c r="D6" i="4"/>
  <c r="D5" i="4"/>
  <c r="G6" i="4"/>
  <c r="G5" i="4"/>
  <c r="K6" i="4"/>
  <c r="K5" i="4"/>
  <c r="L6" i="4"/>
  <c r="L5" i="4"/>
  <c r="M6" i="4"/>
  <c r="C19" i="1"/>
  <c r="C31" i="1"/>
  <c r="C35" i="1"/>
  <c r="C16" i="2" l="1"/>
  <c r="C7" i="2" s="1"/>
  <c r="D17" i="2"/>
  <c r="D16" i="2" s="1"/>
  <c r="D7" i="2" s="1"/>
  <c r="D5" i="2" s="1"/>
  <c r="C6" i="2"/>
  <c r="C15" i="1"/>
  <c r="C26" i="1" s="1"/>
  <c r="C48" i="1" s="1"/>
  <c r="C57" i="1" s="1"/>
  <c r="C69" i="1" s="1"/>
  <c r="C73" i="1" s="1"/>
  <c r="C75" i="1" s="1"/>
  <c r="F6" i="2" l="1"/>
  <c r="F5" i="2" s="1"/>
  <c r="C5" i="2"/>
</calcChain>
</file>

<file path=xl/comments1.xml><?xml version="1.0" encoding="utf-8"?>
<comments xmlns="http://schemas.openxmlformats.org/spreadsheetml/2006/main">
  <authors>
    <author>Tomek</author>
  </authors>
  <commentList>
    <comment ref="E8" authorId="0" shapeId="0">
      <text>
        <r>
          <rPr>
            <b/>
            <sz val="9"/>
            <color indexed="81"/>
            <rFont val="Tahoma"/>
            <charset val="1"/>
          </rPr>
          <t>Tomek:</t>
        </r>
        <r>
          <rPr>
            <sz val="9"/>
            <color indexed="81"/>
            <rFont val="Tahoma"/>
            <charset val="1"/>
          </rPr>
          <t xml:space="preserve">
paliwo</t>
        </r>
      </text>
    </comment>
  </commentList>
</comments>
</file>

<file path=xl/sharedStrings.xml><?xml version="1.0" encoding="utf-8"?>
<sst xmlns="http://schemas.openxmlformats.org/spreadsheetml/2006/main" count="293" uniqueCount="202">
  <si>
    <t>w zł i gr</t>
  </si>
  <si>
    <t>Wyszczególnienie</t>
  </si>
  <si>
    <t xml:space="preserve">A. </t>
  </si>
  <si>
    <t>Przychody działalności statutowej tradycyjnej</t>
  </si>
  <si>
    <t>I.</t>
  </si>
  <si>
    <t>Składki brutto określone statutem</t>
  </si>
  <si>
    <t>II</t>
  </si>
  <si>
    <t>III.</t>
  </si>
  <si>
    <t>Inne przychody określone statutem</t>
  </si>
  <si>
    <t xml:space="preserve">B. </t>
  </si>
  <si>
    <t>Koszty realizacji zadań statutowych - tradycyjnych</t>
  </si>
  <si>
    <t xml:space="preserve">C. </t>
  </si>
  <si>
    <t xml:space="preserve">  D.</t>
  </si>
  <si>
    <t>Przychody działalności statutowej pożytku publicznego:</t>
  </si>
  <si>
    <t>Przychody działalności odpłatnej non-profit</t>
  </si>
  <si>
    <t>II.</t>
  </si>
  <si>
    <t>Przychody działalności nieodpłatnej</t>
  </si>
  <si>
    <t xml:space="preserve"> E.</t>
  </si>
  <si>
    <t>Koszty realizacji zadań pożytku publicznego:</t>
  </si>
  <si>
    <t>Koszty działalności odpłatnej  non-profit</t>
  </si>
  <si>
    <t xml:space="preserve">Koszty działalności nieodpłatnej </t>
  </si>
  <si>
    <t xml:space="preserve"> F.</t>
  </si>
  <si>
    <t xml:space="preserve">G. </t>
  </si>
  <si>
    <t>Przychody netto ze sprzedaży produktów, usług, towarów i materiałów</t>
  </si>
  <si>
    <t>Przychody netto ze sprzedaży produktów</t>
  </si>
  <si>
    <t>Przychody ze sprzedaży usług</t>
  </si>
  <si>
    <t>Przychody netto ze sprzedaży towarów i materiałów</t>
  </si>
  <si>
    <t>IV.</t>
  </si>
  <si>
    <t>H.</t>
  </si>
  <si>
    <t>Koszty sprzedanych produktów, usług, towarów i materiałów</t>
  </si>
  <si>
    <t>Koszt wykonania sprzedanych produktów</t>
  </si>
  <si>
    <t>Koszt wykonania sprzedanych usług</t>
  </si>
  <si>
    <t>Wartość sprzedanych towarów i materiałów</t>
  </si>
  <si>
    <t>Zysk (strata) brutto na sprzedaży (G-H)</t>
  </si>
  <si>
    <t xml:space="preserve">J. </t>
  </si>
  <si>
    <t>Koszty ogólnozakładowe ogólnego zarządu a także ogólnoadministracyjne</t>
  </si>
  <si>
    <t>1) amortyzacja</t>
  </si>
  <si>
    <t>2) zużycie materiałów</t>
  </si>
  <si>
    <t>3) zużycie energii</t>
  </si>
  <si>
    <t>4) usługi obce</t>
  </si>
  <si>
    <t>5) wynagrodzenia z umów o pracę</t>
  </si>
  <si>
    <t>6) wynagrodzenia z umów cywilnoprawnych</t>
  </si>
  <si>
    <t>7) ubezpieczenia społeczne i inne świadczenia</t>
  </si>
  <si>
    <t>8) koszty podróży służbowych</t>
  </si>
  <si>
    <t>9) koszty reprezentacji i reklamy</t>
  </si>
  <si>
    <t>10) podatki i opłaty</t>
  </si>
  <si>
    <t>11) pozostałe koszty</t>
  </si>
  <si>
    <t>K.</t>
  </si>
  <si>
    <t>Zysk (strata) na działalności statutowej, statutowej pożytku publicznego i gospodarczej (C+F+I-J)</t>
  </si>
  <si>
    <t>L.</t>
  </si>
  <si>
    <t>Pozostałe przychody operacyjne</t>
  </si>
  <si>
    <t>Zysk ze zbycia nie finansowych aktywów trwałych</t>
  </si>
  <si>
    <t>Dotacje</t>
  </si>
  <si>
    <t>Inne pozostałe przychody operacyjne</t>
  </si>
  <si>
    <t>Ł.</t>
  </si>
  <si>
    <t>Pozostałe koszty operacyjne</t>
  </si>
  <si>
    <t>Strata ze zbycia nie finansowych aktywów trwałych</t>
  </si>
  <si>
    <t>Aktualizacja wartości aktywów nie finansowych</t>
  </si>
  <si>
    <t>Inne pozostałe koszty operacyjne</t>
  </si>
  <si>
    <t xml:space="preserve">M. </t>
  </si>
  <si>
    <t>Zysk (Strata) na działalności operacyjnej (K+L-Ł)</t>
  </si>
  <si>
    <t xml:space="preserve">N. </t>
  </si>
  <si>
    <t>Przychody finansowe</t>
  </si>
  <si>
    <t>Dywidendy i udziały w zyskach</t>
  </si>
  <si>
    <t>Odsetki</t>
  </si>
  <si>
    <t>Zysk ze zbycia inwestycji</t>
  </si>
  <si>
    <t>Aktualizacja wartości inwestycji</t>
  </si>
  <si>
    <t>V.</t>
  </si>
  <si>
    <t>Inne</t>
  </si>
  <si>
    <t>O.</t>
  </si>
  <si>
    <t>Koszty finansowe</t>
  </si>
  <si>
    <t>Strata ze zbycia inwestycji</t>
  </si>
  <si>
    <t>P.</t>
  </si>
  <si>
    <t>Zysk (Strata) z działalności statutowej, statutowej pożytku publicznego i gospodarczej (M+N-O)</t>
  </si>
  <si>
    <t>R.</t>
  </si>
  <si>
    <t>Wynik zdarzeń nadzwyczajnych (R.I-R.II)</t>
  </si>
  <si>
    <t>Zyski nadzwyczajne</t>
  </si>
  <si>
    <t>Straty nadzwyczajne</t>
  </si>
  <si>
    <t>S.</t>
  </si>
  <si>
    <r>
      <t>Zysk (Strata) brutto (P</t>
    </r>
    <r>
      <rPr>
        <b/>
        <sz val="11"/>
        <rFont val="Arial"/>
        <family val="2"/>
        <charset val="238"/>
      </rPr>
      <t>±</t>
    </r>
    <r>
      <rPr>
        <b/>
        <sz val="11"/>
        <rFont val="Arial CE"/>
        <family val="2"/>
        <charset val="238"/>
      </rPr>
      <t>R)</t>
    </r>
  </si>
  <si>
    <t>T.</t>
  </si>
  <si>
    <t>Podatek dochodowy od osób prawnych</t>
  </si>
  <si>
    <t>U.</t>
  </si>
  <si>
    <t>Zysk (Strata) netto (S-T)</t>
  </si>
  <si>
    <t xml:space="preserve">  ................................................          ......................................................      </t>
  </si>
  <si>
    <t>(imię, nazwisko i podpis                 (imię,  nazwisko - podpis)</t>
  </si>
  <si>
    <t>osoby sporządzającej)</t>
  </si>
  <si>
    <t>Komenda Chorągwi</t>
  </si>
  <si>
    <t>załącznik 1</t>
  </si>
  <si>
    <t>kwoty za rok</t>
  </si>
  <si>
    <t>obrotowy:</t>
  </si>
  <si>
    <t>Skarbnik</t>
  </si>
  <si>
    <t>Skarbnik                                        Komendant</t>
  </si>
  <si>
    <t>Wynik finansowy działalności statutowej- tradycyjnej(A-B)</t>
  </si>
  <si>
    <t>Przychody 1%</t>
  </si>
  <si>
    <t>*w tym pokryte z 1%</t>
  </si>
  <si>
    <t>Wynik finansowy działalności pożytku publicznego (D-E)</t>
  </si>
  <si>
    <t>Darowizny</t>
  </si>
  <si>
    <t>Ogółem</t>
  </si>
  <si>
    <t>W tym:</t>
  </si>
  <si>
    <t>działalność pożytku publicznego odpłatna</t>
  </si>
  <si>
    <t>działalność pożytku publicznego nieodpłatna</t>
  </si>
  <si>
    <t>działalność statutowa tradycyjna</t>
  </si>
  <si>
    <t>Przychody działalności statutowej razem</t>
  </si>
  <si>
    <t>Przychody działalności statutowej  (składki)</t>
  </si>
  <si>
    <t>Inne przychody działalności  statutowej</t>
  </si>
  <si>
    <t>1.</t>
  </si>
  <si>
    <t xml:space="preserve">  dotacje i subwencje:</t>
  </si>
  <si>
    <t>a)</t>
  </si>
  <si>
    <t>MEN</t>
  </si>
  <si>
    <t>b)</t>
  </si>
  <si>
    <t>Kuratorium</t>
  </si>
  <si>
    <t>c)</t>
  </si>
  <si>
    <t>Samorządy terytorialne</t>
  </si>
  <si>
    <t>d)</t>
  </si>
  <si>
    <t>fundusze ochrony środowiska</t>
  </si>
  <si>
    <t>e)</t>
  </si>
  <si>
    <t>PFRON</t>
  </si>
  <si>
    <t>f)</t>
  </si>
  <si>
    <t>MON</t>
  </si>
  <si>
    <t>g)</t>
  </si>
  <si>
    <t>inne dotacje</t>
  </si>
  <si>
    <t>2.</t>
  </si>
  <si>
    <t>Pozostałe przychody operacyjne związane z  działalnością statutową</t>
  </si>
  <si>
    <t xml:space="preserve">Przychody finansowe związane z  działalnością statutową </t>
  </si>
  <si>
    <t>Zyski nadzwyczajne związane z  działalnością statutową</t>
  </si>
  <si>
    <t>Komendant</t>
  </si>
  <si>
    <t xml:space="preserve">......................................................     </t>
  </si>
  <si>
    <t xml:space="preserve">   ..................................................</t>
  </si>
  <si>
    <t xml:space="preserve">(imię, nazwisko i podpis osoby            </t>
  </si>
  <si>
    <t xml:space="preserve"> (imię, nazwisko - podpis)</t>
  </si>
  <si>
    <t xml:space="preserve"> sporządzającej)                                       </t>
  </si>
  <si>
    <t>Przychody działalności statutowej wg ich źródeł, w tym:</t>
  </si>
  <si>
    <t>pozostałe przychody:</t>
  </si>
  <si>
    <t xml:space="preserve">a) </t>
  </si>
  <si>
    <t>odpłatność uczestnikó (DSCZ)</t>
  </si>
  <si>
    <t>załącznik nr 2</t>
  </si>
  <si>
    <t xml:space="preserve">1.  </t>
  </si>
  <si>
    <t>1)</t>
  </si>
  <si>
    <t>2)</t>
  </si>
  <si>
    <t>3.</t>
  </si>
  <si>
    <t>3)</t>
  </si>
  <si>
    <t>4)</t>
  </si>
  <si>
    <t xml:space="preserve"> usługi obce</t>
  </si>
  <si>
    <t>5)</t>
  </si>
  <si>
    <t xml:space="preserve"> wynagrodzenia z umów o pracę</t>
  </si>
  <si>
    <t>wynagrodzenia z umów cywilnoprawnych</t>
  </si>
  <si>
    <t xml:space="preserve"> ubezpieczenia społeczne i inne świadczenia</t>
  </si>
  <si>
    <t xml:space="preserve"> koszty podróży służbowych</t>
  </si>
  <si>
    <t xml:space="preserve"> podatki i opłaty</t>
  </si>
  <si>
    <t xml:space="preserve"> pozostałe koszty</t>
  </si>
  <si>
    <t>4.</t>
  </si>
  <si>
    <t>5.</t>
  </si>
  <si>
    <t>6.</t>
  </si>
  <si>
    <t xml:space="preserve">......................................................................                 </t>
  </si>
  <si>
    <t>.................................................</t>
  </si>
  <si>
    <t xml:space="preserve">(imię, nazwisko i podpis osoby sporządzającej      </t>
  </si>
  <si>
    <t>(imię, nazwisko - podpis)</t>
  </si>
  <si>
    <t>Razem koszty</t>
  </si>
  <si>
    <t>Koszty działalności statutowej</t>
  </si>
  <si>
    <t>Koszty układu rodzajowego</t>
  </si>
  <si>
    <t>Amortyzacja</t>
  </si>
  <si>
    <t xml:space="preserve"> Zużycie materiałów</t>
  </si>
  <si>
    <t xml:space="preserve"> Zużycie energii</t>
  </si>
  <si>
    <t>Koszty realizacji zadań statutowych działalności tradycyjnej</t>
  </si>
  <si>
    <t>Władze naczelne</t>
  </si>
  <si>
    <t>Władze chorągwi</t>
  </si>
  <si>
    <t>Władze hufca</t>
  </si>
  <si>
    <t>Koszty realizacji działalności pożytku publicznego odpłatnej</t>
  </si>
  <si>
    <t>Akcja Zimowa</t>
  </si>
  <si>
    <t>Koszty realizacji działalności pożytku publicznego nieodpłatnej</t>
  </si>
  <si>
    <t xml:space="preserve">3. </t>
  </si>
  <si>
    <t>Szkolenia</t>
  </si>
  <si>
    <t>Rajdy, biwaki, zloty</t>
  </si>
  <si>
    <t>inne</t>
  </si>
  <si>
    <t>Pozostałe koszty operacyjne działalności gospodarczej</t>
  </si>
  <si>
    <t>Koszty finansowe działalności gospodarczej</t>
  </si>
  <si>
    <t>Straty nadzwyczajne działalności gospodarczej</t>
  </si>
  <si>
    <t>Koszty działalności gospodarczej</t>
  </si>
  <si>
    <t>Przychody działalności gospodarczej</t>
  </si>
  <si>
    <t>Przychody</t>
  </si>
  <si>
    <t>Razem przychody ze sprzedaży netto</t>
  </si>
  <si>
    <t>Produktów</t>
  </si>
  <si>
    <t>Usług</t>
  </si>
  <si>
    <t>wynajem</t>
  </si>
  <si>
    <t>transport</t>
  </si>
  <si>
    <t>prenumerata i reklama</t>
  </si>
  <si>
    <t>wyżywienie i zakwaterowania</t>
  </si>
  <si>
    <t>Pozostałe przychody operacyjne działalności gospodarczej</t>
  </si>
  <si>
    <t>Towarów i materiałów</t>
  </si>
  <si>
    <t>Przychody finansowe działalności gospodarczej</t>
  </si>
  <si>
    <t>Zyski nadzwyczajne działalności gospodarczej</t>
  </si>
  <si>
    <t>inne wpływy (wpł na dział stat, darowizny)</t>
  </si>
  <si>
    <t>przychody z 1%</t>
  </si>
  <si>
    <t>Poszczególne zadania</t>
  </si>
  <si>
    <t>Pokryta z 1%</t>
  </si>
  <si>
    <t>załącznik 3</t>
  </si>
  <si>
    <t>załącznik 4</t>
  </si>
  <si>
    <t>załącznik 5</t>
  </si>
  <si>
    <t>*w tym pokryte ze składek</t>
  </si>
  <si>
    <t>Akcja Letnia</t>
  </si>
  <si>
    <t>Zestawienie ogóle budżetu na okres 01.01.2018-31.12.2018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</si>
</sst>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.00;&quot; (&quot;#,##0.00\)"/>
  </numFmts>
  <fonts count="39">
    <font>
      <sz val="10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  <font>
      <sz val="11"/>
      <color indexed="10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b/>
      <sz val="11"/>
      <name val="Arial CE"/>
      <family val="2"/>
      <charset val="238"/>
    </font>
    <font>
      <sz val="12"/>
      <color indexed="10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1"/>
      <name val="Arial"/>
      <family val="2"/>
      <charset val="238"/>
    </font>
    <font>
      <b/>
      <i/>
      <u/>
      <sz val="10"/>
      <name val="Arial CE"/>
      <family val="2"/>
      <charset val="238"/>
    </font>
    <font>
      <i/>
      <sz val="10"/>
      <name val="Arial CE"/>
      <charset val="238"/>
    </font>
    <font>
      <sz val="14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i/>
      <sz val="16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11"/>
      <name val="Arial CE"/>
      <charset val="238"/>
    </font>
    <font>
      <b/>
      <sz val="12"/>
      <color indexed="8"/>
      <name val="Arial CE"/>
      <family val="2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charset val="238"/>
    </font>
    <font>
      <sz val="11"/>
      <name val="Arial CE"/>
      <charset val="238"/>
    </font>
    <font>
      <b/>
      <sz val="10"/>
      <color indexed="8"/>
      <name val="Arial CE"/>
      <charset val="238"/>
    </font>
    <font>
      <b/>
      <sz val="12"/>
      <name val="Arial CE"/>
      <charset val="238"/>
    </font>
    <font>
      <i/>
      <sz val="9"/>
      <name val="Arial CE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54">
    <border>
      <left/>
      <right/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172" fontId="2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0" fillId="0" borderId="0" xfId="0" applyFont="1" applyAlignment="1">
      <alignment horizontal="left" vertical="top"/>
    </xf>
    <xf numFmtId="172" fontId="6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center"/>
    </xf>
    <xf numFmtId="172" fontId="0" fillId="0" borderId="1" xfId="0" applyNumberFormat="1" applyFont="1" applyBorder="1" applyAlignment="1">
      <alignment horizontal="center" vertical="center"/>
    </xf>
    <xf numFmtId="172" fontId="0" fillId="0" borderId="2" xfId="0" applyNumberFormat="1" applyFont="1" applyBorder="1" applyAlignment="1">
      <alignment horizontal="center" vertical="center"/>
    </xf>
    <xf numFmtId="0" fontId="8" fillId="0" borderId="0" xfId="0" applyFont="1"/>
    <xf numFmtId="1" fontId="9" fillId="0" borderId="3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top"/>
    </xf>
    <xf numFmtId="0" fontId="13" fillId="0" borderId="0" xfId="0" applyFont="1" applyBorder="1" applyAlignment="1">
      <alignment horizontal="left" vertical="top"/>
    </xf>
    <xf numFmtId="0" fontId="0" fillId="0" borderId="8" xfId="0" applyFont="1" applyBorder="1" applyAlignment="1">
      <alignment horizontal="right" vertical="center"/>
    </xf>
    <xf numFmtId="0" fontId="0" fillId="0" borderId="9" xfId="0" applyFont="1" applyBorder="1" applyAlignment="1">
      <alignment horizontal="left" vertical="center"/>
    </xf>
    <xf numFmtId="0" fontId="12" fillId="0" borderId="8" xfId="0" applyFont="1" applyBorder="1" applyAlignment="1">
      <alignment horizontal="right" vertical="center"/>
    </xf>
    <xf numFmtId="0" fontId="12" fillId="0" borderId="9" xfId="0" applyFont="1" applyBorder="1" applyAlignment="1">
      <alignment horizontal="left" vertical="center"/>
    </xf>
    <xf numFmtId="172" fontId="2" fillId="0" borderId="9" xfId="0" applyNumberFormat="1" applyFont="1" applyBorder="1" applyAlignment="1" applyProtection="1">
      <alignment horizontal="right" vertical="center"/>
      <protection locked="0"/>
    </xf>
    <xf numFmtId="0" fontId="12" fillId="0" borderId="10" xfId="0" applyFont="1" applyBorder="1" applyAlignment="1">
      <alignment horizontal="right" vertical="center"/>
    </xf>
    <xf numFmtId="0" fontId="12" fillId="0" borderId="11" xfId="0" applyFont="1" applyBorder="1" applyAlignment="1">
      <alignment horizontal="left" vertical="center" wrapText="1"/>
    </xf>
    <xf numFmtId="172" fontId="12" fillId="0" borderId="1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top"/>
    </xf>
    <xf numFmtId="0" fontId="14" fillId="0" borderId="0" xfId="0" applyFont="1" applyBorder="1" applyAlignment="1">
      <alignment horizontal="left" vertical="top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right" vertical="center"/>
    </xf>
    <xf numFmtId="0" fontId="12" fillId="0" borderId="1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right" vertical="center"/>
    </xf>
    <xf numFmtId="0" fontId="0" fillId="0" borderId="4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12" fillId="0" borderId="14" xfId="0" applyFont="1" applyFill="1" applyBorder="1" applyAlignment="1">
      <alignment horizontal="left" vertical="center"/>
    </xf>
    <xf numFmtId="0" fontId="0" fillId="0" borderId="15" xfId="0" applyFont="1" applyBorder="1" applyAlignment="1">
      <alignment horizontal="right" vertical="center"/>
    </xf>
    <xf numFmtId="0" fontId="12" fillId="0" borderId="1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0" fontId="12" fillId="0" borderId="16" xfId="0" applyFont="1" applyBorder="1" applyAlignment="1">
      <alignment horizontal="righ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right" vertical="center"/>
    </xf>
    <xf numFmtId="0" fontId="0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172" fontId="0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172" fontId="12" fillId="0" borderId="0" xfId="0" applyNumberFormat="1" applyFont="1" applyAlignment="1">
      <alignment horizontal="left" vertical="top"/>
    </xf>
    <xf numFmtId="172" fontId="2" fillId="0" borderId="0" xfId="0" applyNumberFormat="1" applyFont="1" applyBorder="1" applyAlignment="1">
      <alignment horizontal="center" vertical="top"/>
    </xf>
    <xf numFmtId="172" fontId="2" fillId="0" borderId="0" xfId="0" applyNumberFormat="1" applyFont="1" applyAlignment="1">
      <alignment horizontal="left" vertical="top"/>
    </xf>
    <xf numFmtId="0" fontId="2" fillId="0" borderId="0" xfId="0" applyFont="1"/>
    <xf numFmtId="0" fontId="16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/>
    <xf numFmtId="0" fontId="3" fillId="2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4" fontId="19" fillId="2" borderId="19" xfId="0" applyNumberFormat="1" applyFont="1" applyFill="1" applyBorder="1" applyAlignment="1">
      <alignment horizontal="right" vertical="center" wrapText="1"/>
    </xf>
    <xf numFmtId="0" fontId="20" fillId="0" borderId="0" xfId="0" applyFont="1"/>
    <xf numFmtId="0" fontId="20" fillId="2" borderId="20" xfId="0" applyFont="1" applyFill="1" applyBorder="1" applyAlignment="1">
      <alignment vertical="center" wrapText="1"/>
    </xf>
    <xf numFmtId="4" fontId="20" fillId="2" borderId="14" xfId="0" applyNumberFormat="1" applyFont="1" applyFill="1" applyBorder="1" applyAlignment="1">
      <alignment horizontal="right" vertical="center" wrapText="1"/>
    </xf>
    <xf numFmtId="4" fontId="20" fillId="2" borderId="17" xfId="0" applyNumberFormat="1" applyFont="1" applyFill="1" applyBorder="1" applyAlignment="1">
      <alignment horizontal="right" vertical="center" wrapText="1"/>
    </xf>
    <xf numFmtId="0" fontId="21" fillId="2" borderId="0" xfId="0" applyFont="1" applyFill="1" applyBorder="1" applyAlignment="1">
      <alignment vertical="center" wrapText="1"/>
    </xf>
    <xf numFmtId="4" fontId="21" fillId="2" borderId="9" xfId="0" applyNumberFormat="1" applyFont="1" applyFill="1" applyBorder="1" applyAlignment="1">
      <alignment horizontal="right" vertical="center" wrapText="1"/>
    </xf>
    <xf numFmtId="4" fontId="21" fillId="2" borderId="21" xfId="0" applyNumberFormat="1" applyFont="1" applyFill="1" applyBorder="1" applyAlignment="1">
      <alignment horizontal="right" vertical="center" wrapText="1"/>
    </xf>
    <xf numFmtId="0" fontId="21" fillId="2" borderId="0" xfId="0" applyFont="1" applyFill="1" applyBorder="1" applyAlignment="1">
      <alignment horizontal="left" vertical="center" wrapText="1"/>
    </xf>
    <xf numFmtId="4" fontId="21" fillId="2" borderId="0" xfId="0" applyNumberFormat="1" applyFont="1" applyFill="1" applyBorder="1" applyAlignment="1">
      <alignment horizontal="right" vertical="center" wrapText="1"/>
    </xf>
    <xf numFmtId="4" fontId="20" fillId="2" borderId="9" xfId="0" applyNumberFormat="1" applyFont="1" applyFill="1" applyBorder="1" applyAlignment="1">
      <alignment horizontal="right" vertical="center" wrapText="1"/>
    </xf>
    <xf numFmtId="4" fontId="20" fillId="2" borderId="21" xfId="0" applyNumberFormat="1" applyFont="1" applyFill="1" applyBorder="1" applyAlignment="1">
      <alignment horizontal="right" vertical="center" wrapText="1"/>
    </xf>
    <xf numFmtId="4" fontId="21" fillId="2" borderId="17" xfId="0" applyNumberFormat="1" applyFont="1" applyFill="1" applyBorder="1" applyAlignment="1">
      <alignment horizontal="right" vertical="center" wrapText="1"/>
    </xf>
    <xf numFmtId="4" fontId="21" fillId="2" borderId="14" xfId="0" applyNumberFormat="1" applyFont="1" applyFill="1" applyBorder="1" applyAlignment="1">
      <alignment horizontal="right" vertical="center" wrapText="1"/>
    </xf>
    <xf numFmtId="4" fontId="20" fillId="2" borderId="0" xfId="0" applyNumberFormat="1" applyFont="1" applyFill="1" applyBorder="1" applyAlignment="1">
      <alignment horizontal="right" vertical="center" wrapText="1"/>
    </xf>
    <xf numFmtId="4" fontId="20" fillId="2" borderId="22" xfId="0" applyNumberFormat="1" applyFont="1" applyFill="1" applyBorder="1" applyAlignment="1">
      <alignment horizontal="right" vertical="center" wrapText="1"/>
    </xf>
    <xf numFmtId="0" fontId="20" fillId="2" borderId="0" xfId="0" applyFont="1" applyFill="1" applyBorder="1" applyAlignment="1">
      <alignment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vertical="center" wrapText="1"/>
    </xf>
    <xf numFmtId="4" fontId="20" fillId="2" borderId="24" xfId="0" applyNumberFormat="1" applyFont="1" applyFill="1" applyBorder="1" applyAlignment="1">
      <alignment horizontal="right" vertical="center" wrapText="1"/>
    </xf>
    <xf numFmtId="4" fontId="21" fillId="2" borderId="24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172" fontId="2" fillId="2" borderId="0" xfId="0" applyNumberFormat="1" applyFont="1" applyFill="1" applyAlignment="1">
      <alignment horizontal="right" vertical="top"/>
    </xf>
    <xf numFmtId="0" fontId="0" fillId="2" borderId="0" xfId="0" applyFill="1" applyAlignment="1"/>
    <xf numFmtId="0" fontId="2" fillId="2" borderId="0" xfId="0" applyFont="1" applyFill="1" applyAlignment="1">
      <alignment horizontal="right" vertical="top"/>
    </xf>
    <xf numFmtId="172" fontId="12" fillId="2" borderId="0" xfId="0" applyNumberFormat="1" applyFont="1" applyFill="1" applyAlignment="1">
      <alignment horizontal="center" vertical="top"/>
    </xf>
    <xf numFmtId="172" fontId="12" fillId="2" borderId="0" xfId="0" applyNumberFormat="1" applyFont="1" applyFill="1" applyAlignment="1">
      <alignment horizontal="left" vertical="top"/>
    </xf>
    <xf numFmtId="172" fontId="23" fillId="2" borderId="0" xfId="0" applyNumberFormat="1" applyFont="1" applyFill="1" applyAlignment="1">
      <alignment horizontal="center" vertical="top"/>
    </xf>
    <xf numFmtId="172" fontId="2" fillId="2" borderId="0" xfId="0" applyNumberFormat="1" applyFont="1" applyFill="1" applyBorder="1" applyAlignment="1">
      <alignment horizontal="center" vertical="top"/>
    </xf>
    <xf numFmtId="0" fontId="22" fillId="0" borderId="0" xfId="0" applyFont="1"/>
    <xf numFmtId="0" fontId="20" fillId="2" borderId="0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left" vertical="center" wrapText="1"/>
    </xf>
    <xf numFmtId="0" fontId="24" fillId="0" borderId="0" xfId="0" applyFont="1"/>
    <xf numFmtId="0" fontId="25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top"/>
    </xf>
    <xf numFmtId="172" fontId="2" fillId="2" borderId="0" xfId="0" applyNumberFormat="1" applyFont="1" applyFill="1" applyBorder="1" applyAlignment="1">
      <alignment horizontal="left" vertical="top"/>
    </xf>
    <xf numFmtId="0" fontId="0" fillId="0" borderId="25" xfId="0" applyBorder="1"/>
    <xf numFmtId="0" fontId="26" fillId="2" borderId="14" xfId="0" applyFont="1" applyFill="1" applyBorder="1" applyAlignment="1">
      <alignment horizontal="right" vertical="center"/>
    </xf>
    <xf numFmtId="0" fontId="29" fillId="2" borderId="26" xfId="0" applyFont="1" applyFill="1" applyBorder="1" applyAlignment="1">
      <alignment vertical="center"/>
    </xf>
    <xf numFmtId="0" fontId="29" fillId="2" borderId="14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1" fontId="10" fillId="0" borderId="25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0" fillId="0" borderId="25" xfId="0" applyFill="1" applyBorder="1"/>
    <xf numFmtId="0" fontId="2" fillId="0" borderId="25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27" xfId="0" applyFont="1" applyBorder="1" applyAlignment="1">
      <alignment horizontal="right" vertical="center"/>
    </xf>
    <xf numFmtId="0" fontId="2" fillId="0" borderId="28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31" xfId="0" applyFont="1" applyBorder="1" applyAlignment="1">
      <alignment horizontal="right" vertical="center"/>
    </xf>
    <xf numFmtId="0" fontId="0" fillId="0" borderId="16" xfId="0" applyFont="1" applyBorder="1" applyAlignment="1">
      <alignment horizontal="right" vertical="center"/>
    </xf>
    <xf numFmtId="0" fontId="0" fillId="0" borderId="13" xfId="0" applyFont="1" applyBorder="1" applyAlignment="1">
      <alignment horizontal="right" vertical="center"/>
    </xf>
    <xf numFmtId="0" fontId="0" fillId="0" borderId="3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right" vertical="center"/>
    </xf>
    <xf numFmtId="0" fontId="0" fillId="0" borderId="7" xfId="0" applyFont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4" fontId="29" fillId="2" borderId="25" xfId="0" applyNumberFormat="1" applyFont="1" applyFill="1" applyBorder="1" applyAlignment="1">
      <alignment vertical="center"/>
    </xf>
    <xf numFmtId="2" fontId="29" fillId="2" borderId="25" xfId="0" applyNumberFormat="1" applyFont="1" applyFill="1" applyBorder="1" applyAlignment="1">
      <alignment vertical="center"/>
    </xf>
    <xf numFmtId="2" fontId="29" fillId="0" borderId="25" xfId="0" applyNumberFormat="1" applyFont="1" applyBorder="1"/>
    <xf numFmtId="2" fontId="26" fillId="2" borderId="25" xfId="0" applyNumberFormat="1" applyFont="1" applyFill="1" applyBorder="1" applyAlignment="1">
      <alignment horizontal="right" vertical="top"/>
    </xf>
    <xf numFmtId="2" fontId="27" fillId="2" borderId="19" xfId="0" applyNumberFormat="1" applyFont="1" applyFill="1" applyBorder="1" applyAlignment="1">
      <alignment horizontal="center" vertical="center" wrapText="1"/>
    </xf>
    <xf numFmtId="2" fontId="26" fillId="2" borderId="25" xfId="0" applyNumberFormat="1" applyFont="1" applyFill="1" applyBorder="1" applyAlignment="1">
      <alignment horizontal="left" vertical="top"/>
    </xf>
    <xf numFmtId="2" fontId="28" fillId="0" borderId="0" xfId="0" applyNumberFormat="1" applyFont="1"/>
    <xf numFmtId="2" fontId="31" fillId="2" borderId="0" xfId="0" applyNumberFormat="1" applyFont="1" applyFill="1" applyBorder="1" applyAlignment="1">
      <alignment horizontal="center" vertical="center" wrapText="1"/>
    </xf>
    <xf numFmtId="2" fontId="26" fillId="0" borderId="33" xfId="0" applyNumberFormat="1" applyFont="1" applyBorder="1" applyAlignment="1">
      <alignment horizontal="center" vertical="center" wrapText="1"/>
    </xf>
    <xf numFmtId="2" fontId="26" fillId="0" borderId="33" xfId="0" applyNumberFormat="1" applyFont="1" applyBorder="1" applyAlignment="1">
      <alignment horizontal="left" vertical="center" wrapText="1"/>
    </xf>
    <xf numFmtId="2" fontId="26" fillId="2" borderId="25" xfId="0" applyNumberFormat="1" applyFont="1" applyFill="1" applyBorder="1" applyAlignment="1">
      <alignment vertical="center"/>
    </xf>
    <xf numFmtId="2" fontId="26" fillId="0" borderId="25" xfId="0" applyNumberFormat="1" applyFont="1" applyBorder="1"/>
    <xf numFmtId="2" fontId="26" fillId="0" borderId="0" xfId="0" applyNumberFormat="1" applyFont="1"/>
    <xf numFmtId="2" fontId="26" fillId="2" borderId="26" xfId="0" applyNumberFormat="1" applyFont="1" applyFill="1" applyBorder="1" applyAlignment="1">
      <alignment vertical="center"/>
    </xf>
    <xf numFmtId="2" fontId="26" fillId="2" borderId="14" xfId="0" applyNumberFormat="1" applyFont="1" applyFill="1" applyBorder="1" applyAlignment="1">
      <alignment horizontal="right" vertical="top"/>
    </xf>
    <xf numFmtId="2" fontId="33" fillId="2" borderId="0" xfId="0" applyNumberFormat="1" applyFont="1" applyFill="1" applyAlignment="1">
      <alignment horizontal="left" vertical="top"/>
    </xf>
    <xf numFmtId="2" fontId="33" fillId="2" borderId="0" xfId="0" applyNumberFormat="1" applyFont="1" applyFill="1" applyAlignment="1">
      <alignment horizontal="right" vertical="top"/>
    </xf>
    <xf numFmtId="2" fontId="33" fillId="2" borderId="0" xfId="0" applyNumberFormat="1" applyFont="1" applyFill="1" applyBorder="1" applyAlignment="1">
      <alignment horizontal="center" vertical="top"/>
    </xf>
    <xf numFmtId="2" fontId="33" fillId="2" borderId="0" xfId="0" applyNumberFormat="1" applyFont="1" applyFill="1" applyBorder="1" applyAlignment="1">
      <alignment horizontal="left" vertical="top"/>
    </xf>
    <xf numFmtId="2" fontId="27" fillId="2" borderId="25" xfId="0" applyNumberFormat="1" applyFont="1" applyFill="1" applyBorder="1" applyAlignment="1">
      <alignment vertical="center"/>
    </xf>
    <xf numFmtId="2" fontId="27" fillId="0" borderId="25" xfId="0" applyNumberFormat="1" applyFont="1" applyBorder="1"/>
    <xf numFmtId="2" fontId="27" fillId="0" borderId="0" xfId="0" applyNumberFormat="1" applyFont="1"/>
    <xf numFmtId="2" fontId="29" fillId="2" borderId="14" xfId="0" applyNumberFormat="1" applyFont="1" applyFill="1" applyBorder="1" applyAlignment="1">
      <alignment horizontal="center" vertical="center"/>
    </xf>
    <xf numFmtId="2" fontId="29" fillId="2" borderId="26" xfId="0" applyNumberFormat="1" applyFont="1" applyFill="1" applyBorder="1" applyAlignment="1">
      <alignment vertical="center" wrapText="1"/>
    </xf>
    <xf numFmtId="2" fontId="29" fillId="0" borderId="0" xfId="0" applyNumberFormat="1" applyFont="1"/>
    <xf numFmtId="2" fontId="29" fillId="2" borderId="26" xfId="0" applyNumberFormat="1" applyFont="1" applyFill="1" applyBorder="1" applyAlignment="1">
      <alignment vertical="center"/>
    </xf>
    <xf numFmtId="2" fontId="29" fillId="2" borderId="34" xfId="0" applyNumberFormat="1" applyFont="1" applyFill="1" applyBorder="1" applyAlignment="1">
      <alignment vertical="center"/>
    </xf>
    <xf numFmtId="2" fontId="26" fillId="2" borderId="26" xfId="0" applyNumberFormat="1" applyFont="1" applyFill="1" applyBorder="1" applyAlignment="1">
      <alignment horizontal="left" vertical="top"/>
    </xf>
    <xf numFmtId="2" fontId="26" fillId="2" borderId="14" xfId="0" applyNumberFormat="1" applyFont="1" applyFill="1" applyBorder="1" applyAlignment="1">
      <alignment horizontal="right" vertical="center"/>
    </xf>
    <xf numFmtId="2" fontId="0" fillId="0" borderId="25" xfId="0" applyNumberFormat="1" applyFont="1" applyBorder="1" applyAlignment="1" applyProtection="1">
      <alignment horizontal="right" vertical="center"/>
      <protection locked="0"/>
    </xf>
    <xf numFmtId="2" fontId="0" fillId="0" borderId="25" xfId="0" applyNumberFormat="1" applyFont="1" applyBorder="1" applyAlignment="1">
      <alignment horizontal="right" vertical="center"/>
    </xf>
    <xf numFmtId="2" fontId="0" fillId="0" borderId="25" xfId="0" applyNumberFormat="1" applyFont="1" applyBorder="1"/>
    <xf numFmtId="2" fontId="27" fillId="0" borderId="25" xfId="0" applyNumberFormat="1" applyFont="1" applyBorder="1" applyAlignment="1">
      <alignment horizontal="right"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left" vertical="center" wrapText="1"/>
    </xf>
    <xf numFmtId="4" fontId="27" fillId="2" borderId="25" xfId="0" applyNumberFormat="1" applyFont="1" applyFill="1" applyBorder="1" applyAlignment="1">
      <alignment vertical="center"/>
    </xf>
    <xf numFmtId="0" fontId="29" fillId="2" borderId="26" xfId="0" applyFont="1" applyFill="1" applyBorder="1" applyAlignment="1">
      <alignment vertical="center" wrapText="1"/>
    </xf>
    <xf numFmtId="0" fontId="28" fillId="0" borderId="26" xfId="0" applyFont="1" applyBorder="1" applyAlignment="1">
      <alignment horizontal="left" vertical="center"/>
    </xf>
    <xf numFmtId="0" fontId="26" fillId="2" borderId="25" xfId="0" applyFont="1" applyFill="1" applyBorder="1" applyAlignment="1">
      <alignment vertical="center"/>
    </xf>
    <xf numFmtId="0" fontId="26" fillId="0" borderId="25" xfId="0" applyFont="1" applyBorder="1"/>
    <xf numFmtId="0" fontId="28" fillId="0" borderId="35" xfId="0" applyFont="1" applyBorder="1" applyAlignment="1">
      <alignment horizontal="left" vertical="center"/>
    </xf>
    <xf numFmtId="4" fontId="26" fillId="2" borderId="25" xfId="0" applyNumberFormat="1" applyFont="1" applyFill="1" applyBorder="1" applyAlignment="1">
      <alignment horizontal="right" vertical="center"/>
    </xf>
    <xf numFmtId="0" fontId="26" fillId="2" borderId="0" xfId="0" applyFont="1" applyFill="1" applyAlignment="1">
      <alignment horizontal="right" vertical="top"/>
    </xf>
    <xf numFmtId="0" fontId="29" fillId="2" borderId="0" xfId="0" applyFont="1" applyFill="1" applyAlignment="1">
      <alignment horizontal="left" vertical="top"/>
    </xf>
    <xf numFmtId="0" fontId="28" fillId="0" borderId="0" xfId="0" applyFont="1"/>
    <xf numFmtId="0" fontId="21" fillId="2" borderId="36" xfId="0" applyFont="1" applyFill="1" applyBorder="1" applyAlignment="1">
      <alignment horizontal="left" vertical="center" wrapText="1"/>
    </xf>
    <xf numFmtId="4" fontId="20" fillId="2" borderId="19" xfId="0" applyNumberFormat="1" applyFont="1" applyFill="1" applyBorder="1" applyAlignment="1">
      <alignment horizontal="right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right" vertical="center" wrapText="1"/>
    </xf>
    <xf numFmtId="0" fontId="20" fillId="2" borderId="39" xfId="0" applyFont="1" applyFill="1" applyBorder="1" applyAlignment="1">
      <alignment horizontal="right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2" fillId="0" borderId="31" xfId="0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0" fontId="2" fillId="0" borderId="41" xfId="0" applyFont="1" applyBorder="1" applyAlignment="1">
      <alignment horizontal="left" vertical="center"/>
    </xf>
    <xf numFmtId="172" fontId="30" fillId="0" borderId="7" xfId="0" applyNumberFormat="1" applyFont="1" applyFill="1" applyBorder="1" applyAlignment="1">
      <alignment horizontal="right" vertical="center"/>
    </xf>
    <xf numFmtId="172" fontId="0" fillId="0" borderId="19" xfId="0" applyNumberFormat="1" applyFont="1" applyFill="1" applyBorder="1" applyAlignment="1" applyProtection="1">
      <alignment horizontal="right" vertical="center"/>
      <protection locked="0"/>
    </xf>
    <xf numFmtId="172" fontId="0" fillId="0" borderId="14" xfId="0" applyNumberFormat="1" applyFont="1" applyFill="1" applyBorder="1" applyAlignment="1" applyProtection="1">
      <alignment horizontal="right" vertical="center"/>
      <protection locked="0"/>
    </xf>
    <xf numFmtId="172" fontId="0" fillId="0" borderId="17" xfId="0" applyNumberFormat="1" applyFont="1" applyFill="1" applyBorder="1" applyAlignment="1" applyProtection="1">
      <alignment horizontal="right" vertical="center"/>
      <protection locked="0"/>
    </xf>
    <xf numFmtId="172" fontId="30" fillId="0" borderId="9" xfId="0" applyNumberFormat="1" applyFont="1" applyFill="1" applyBorder="1" applyAlignment="1" applyProtection="1">
      <alignment horizontal="right" vertical="center"/>
      <protection locked="0"/>
    </xf>
    <xf numFmtId="172" fontId="12" fillId="0" borderId="11" xfId="0" applyNumberFormat="1" applyFont="1" applyFill="1" applyBorder="1" applyAlignment="1">
      <alignment horizontal="right" vertical="center"/>
    </xf>
    <xf numFmtId="172" fontId="12" fillId="0" borderId="7" xfId="0" applyNumberFormat="1" applyFont="1" applyFill="1" applyBorder="1" applyAlignment="1">
      <alignment horizontal="right" vertical="center"/>
    </xf>
    <xf numFmtId="172" fontId="2" fillId="0" borderId="14" xfId="0" applyNumberFormat="1" applyFont="1" applyFill="1" applyBorder="1" applyAlignment="1">
      <alignment horizontal="right" vertical="center"/>
    </xf>
    <xf numFmtId="172" fontId="2" fillId="0" borderId="28" xfId="0" applyNumberFormat="1" applyFont="1" applyFill="1" applyBorder="1" applyAlignment="1">
      <alignment horizontal="right" vertical="center"/>
    </xf>
    <xf numFmtId="172" fontId="12" fillId="0" borderId="30" xfId="0" applyNumberFormat="1" applyFont="1" applyFill="1" applyBorder="1" applyAlignment="1">
      <alignment horizontal="right" vertical="center"/>
    </xf>
    <xf numFmtId="172" fontId="2" fillId="0" borderId="42" xfId="0" applyNumberFormat="1" applyFont="1" applyFill="1" applyBorder="1" applyAlignment="1">
      <alignment horizontal="right" vertical="center"/>
    </xf>
    <xf numFmtId="172" fontId="2" fillId="0" borderId="43" xfId="0" applyNumberFormat="1" applyFont="1" applyFill="1" applyBorder="1" applyAlignment="1">
      <alignment horizontal="right" vertical="center"/>
    </xf>
    <xf numFmtId="172" fontId="12" fillId="0" borderId="9" xfId="0" applyNumberFormat="1" applyFont="1" applyFill="1" applyBorder="1" applyAlignment="1">
      <alignment horizontal="right" vertical="center"/>
    </xf>
    <xf numFmtId="172" fontId="0" fillId="0" borderId="9" xfId="0" applyNumberFormat="1" applyFont="1" applyFill="1" applyBorder="1" applyAlignment="1" applyProtection="1">
      <alignment horizontal="right" vertical="center"/>
      <protection locked="0"/>
    </xf>
    <xf numFmtId="172" fontId="30" fillId="0" borderId="14" xfId="0" applyNumberFormat="1" applyFont="1" applyFill="1" applyBorder="1" applyAlignment="1">
      <alignment horizontal="right" vertical="center"/>
    </xf>
    <xf numFmtId="172" fontId="0" fillId="0" borderId="4" xfId="0" applyNumberFormat="1" applyFont="1" applyFill="1" applyBorder="1" applyAlignment="1" applyProtection="1">
      <alignment horizontal="right" vertical="center"/>
      <protection locked="0"/>
    </xf>
    <xf numFmtId="172" fontId="2" fillId="0" borderId="7" xfId="0" applyNumberFormat="1" applyFont="1" applyFill="1" applyBorder="1" applyAlignment="1">
      <alignment horizontal="right" vertical="center"/>
    </xf>
    <xf numFmtId="172" fontId="12" fillId="0" borderId="14" xfId="0" applyNumberFormat="1" applyFont="1" applyFill="1" applyBorder="1" applyAlignment="1">
      <alignment horizontal="right" vertical="center"/>
    </xf>
    <xf numFmtId="172" fontId="0" fillId="0" borderId="32" xfId="0" applyNumberFormat="1" applyFont="1" applyFill="1" applyBorder="1" applyAlignment="1" applyProtection="1">
      <alignment horizontal="right" vertical="center"/>
      <protection locked="0"/>
    </xf>
    <xf numFmtId="172" fontId="2" fillId="0" borderId="17" xfId="0" applyNumberFormat="1" applyFont="1" applyFill="1" applyBorder="1" applyAlignment="1">
      <alignment horizontal="right" vertical="center"/>
    </xf>
    <xf numFmtId="172" fontId="0" fillId="0" borderId="9" xfId="0" applyNumberFormat="1" applyFont="1" applyFill="1" applyBorder="1" applyAlignment="1" applyProtection="1">
      <alignment horizontal="center" vertical="center"/>
      <protection locked="0"/>
    </xf>
    <xf numFmtId="172" fontId="0" fillId="0" borderId="7" xfId="0" applyNumberFormat="1" applyFont="1" applyFill="1" applyBorder="1" applyAlignment="1" applyProtection="1">
      <alignment horizontal="right" vertical="center"/>
      <protection locked="0"/>
    </xf>
    <xf numFmtId="2" fontId="29" fillId="0" borderId="25" xfId="0" applyNumberFormat="1" applyFont="1" applyFill="1" applyBorder="1" applyAlignment="1">
      <alignment horizontal="right" vertical="center"/>
    </xf>
    <xf numFmtId="2" fontId="29" fillId="0" borderId="25" xfId="0" applyNumberFormat="1" applyFont="1" applyFill="1" applyBorder="1"/>
    <xf numFmtId="2" fontId="26" fillId="0" borderId="25" xfId="0" applyNumberFormat="1" applyFont="1" applyFill="1" applyBorder="1" applyAlignment="1">
      <alignment horizontal="right" vertical="center"/>
    </xf>
    <xf numFmtId="2" fontId="26" fillId="0" borderId="25" xfId="0" applyNumberFormat="1" applyFont="1" applyFill="1" applyBorder="1"/>
    <xf numFmtId="2" fontId="26" fillId="0" borderId="25" xfId="0" applyNumberFormat="1" applyFont="1" applyFill="1" applyBorder="1" applyAlignment="1">
      <alignment horizontal="right" vertical="top"/>
    </xf>
    <xf numFmtId="2" fontId="28" fillId="0" borderId="25" xfId="0" applyNumberFormat="1" applyFont="1" applyFill="1" applyBorder="1"/>
    <xf numFmtId="2" fontId="26" fillId="0" borderId="25" xfId="0" applyNumberFormat="1" applyFont="1" applyFill="1" applyBorder="1" applyAlignment="1">
      <alignment horizontal="left" vertical="top"/>
    </xf>
    <xf numFmtId="2" fontId="27" fillId="0" borderId="33" xfId="0" applyNumberFormat="1" applyFont="1" applyFill="1" applyBorder="1" applyAlignment="1">
      <alignment vertical="center" wrapText="1"/>
    </xf>
    <xf numFmtId="2" fontId="27" fillId="0" borderId="33" xfId="0" applyNumberFormat="1" applyFont="1" applyFill="1" applyBorder="1"/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0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172" fontId="2" fillId="2" borderId="0" xfId="0" applyNumberFormat="1" applyFont="1" applyFill="1" applyBorder="1" applyAlignment="1">
      <alignment horizontal="center" vertical="top"/>
    </xf>
    <xf numFmtId="0" fontId="3" fillId="2" borderId="4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top" wrapText="1"/>
    </xf>
    <xf numFmtId="0" fontId="19" fillId="2" borderId="47" xfId="0" applyFont="1" applyFill="1" applyBorder="1" applyAlignment="1">
      <alignment horizontal="center" vertical="center" wrapText="1"/>
    </xf>
    <xf numFmtId="172" fontId="12" fillId="2" borderId="0" xfId="0" applyNumberFormat="1" applyFont="1" applyFill="1" applyBorder="1" applyAlignment="1">
      <alignment horizontal="center" vertical="top"/>
    </xf>
    <xf numFmtId="2" fontId="27" fillId="2" borderId="37" xfId="0" applyNumberFormat="1" applyFont="1" applyFill="1" applyBorder="1" applyAlignment="1">
      <alignment horizontal="center" vertical="center" wrapText="1"/>
    </xf>
    <xf numFmtId="2" fontId="27" fillId="2" borderId="45" xfId="0" applyNumberFormat="1" applyFont="1" applyFill="1" applyBorder="1" applyAlignment="1">
      <alignment horizontal="center" vertical="center" wrapText="1"/>
    </xf>
    <xf numFmtId="2" fontId="33" fillId="2" borderId="0" xfId="0" applyNumberFormat="1" applyFont="1" applyFill="1" applyBorder="1" applyAlignment="1">
      <alignment horizontal="center" vertical="top"/>
    </xf>
    <xf numFmtId="2" fontId="28" fillId="2" borderId="51" xfId="0" applyNumberFormat="1" applyFont="1" applyFill="1" applyBorder="1" applyAlignment="1">
      <alignment horizontal="center" vertical="center"/>
    </xf>
    <xf numFmtId="2" fontId="35" fillId="2" borderId="0" xfId="0" applyNumberFormat="1" applyFont="1" applyFill="1" applyBorder="1" applyAlignment="1">
      <alignment horizontal="center" vertical="center"/>
    </xf>
    <xf numFmtId="2" fontId="36" fillId="0" borderId="52" xfId="0" applyNumberFormat="1" applyFont="1" applyBorder="1" applyAlignment="1">
      <alignment horizontal="center"/>
    </xf>
    <xf numFmtId="2" fontId="28" fillId="0" borderId="25" xfId="0" applyNumberFormat="1" applyFont="1" applyBorder="1" applyAlignment="1">
      <alignment horizontal="center"/>
    </xf>
    <xf numFmtId="2" fontId="32" fillId="2" borderId="34" xfId="0" applyNumberFormat="1" applyFont="1" applyFill="1" applyBorder="1" applyAlignment="1">
      <alignment horizontal="center" vertical="center" wrapText="1"/>
    </xf>
    <xf numFmtId="2" fontId="32" fillId="2" borderId="53" xfId="0" applyNumberFormat="1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172" fontId="0" fillId="0" borderId="25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44" xfId="0" applyBorder="1" applyAlignment="1">
      <alignment horizontal="center"/>
    </xf>
    <xf numFmtId="0" fontId="27" fillId="2" borderId="37" xfId="0" applyFont="1" applyFill="1" applyBorder="1" applyAlignment="1">
      <alignment horizontal="center" vertical="center" wrapText="1"/>
    </xf>
    <xf numFmtId="0" fontId="27" fillId="2" borderId="4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top"/>
    </xf>
    <xf numFmtId="0" fontId="17" fillId="0" borderId="52" xfId="0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27" fillId="2" borderId="51" xfId="0" applyFont="1" applyFill="1" applyBorder="1" applyAlignment="1">
      <alignment horizontal="center" vertical="center"/>
    </xf>
    <xf numFmtId="0" fontId="34" fillId="2" borderId="34" xfId="0" applyFont="1" applyFill="1" applyBorder="1" applyAlignment="1">
      <alignment horizontal="center" vertical="center" wrapText="1"/>
    </xf>
    <xf numFmtId="0" fontId="34" fillId="2" borderId="53" xfId="0" applyFont="1" applyFill="1" applyBorder="1" applyAlignment="1">
      <alignment horizontal="center" vertical="center" wrapText="1"/>
    </xf>
    <xf numFmtId="0" fontId="27" fillId="0" borderId="2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4</xdr:row>
      <xdr:rowOff>723900</xdr:rowOff>
    </xdr:from>
    <xdr:to>
      <xdr:col>4</xdr:col>
      <xdr:colOff>0</xdr:colOff>
      <xdr:row>5</xdr:row>
      <xdr:rowOff>914400</xdr:rowOff>
    </xdr:to>
    <xdr:sp macro="" textlink="">
      <xdr:nvSpPr>
        <xdr:cNvPr id="2193" name="Line 1">
          <a:extLst>
            <a:ext uri="{FF2B5EF4-FFF2-40B4-BE49-F238E27FC236}">
              <a16:creationId xmlns:a16="http://schemas.microsoft.com/office/drawing/2014/main" id="{63EB5F52-736C-934B-877B-648819F7C47D}"/>
            </a:ext>
          </a:extLst>
        </xdr:cNvPr>
        <xdr:cNvSpPr>
          <a:spLocks noChangeShapeType="1"/>
        </xdr:cNvSpPr>
      </xdr:nvSpPr>
      <xdr:spPr bwMode="auto">
        <a:xfrm>
          <a:off x="6896100" y="2146300"/>
          <a:ext cx="1612900" cy="50800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50800</xdr:colOff>
      <xdr:row>5</xdr:row>
      <xdr:rowOff>25400</xdr:rowOff>
    </xdr:from>
    <xdr:to>
      <xdr:col>4</xdr:col>
      <xdr:colOff>0</xdr:colOff>
      <xdr:row>5</xdr:row>
      <xdr:rowOff>914400</xdr:rowOff>
    </xdr:to>
    <xdr:sp macro="" textlink="">
      <xdr:nvSpPr>
        <xdr:cNvPr id="2194" name="Line 2">
          <a:extLst>
            <a:ext uri="{FF2B5EF4-FFF2-40B4-BE49-F238E27FC236}">
              <a16:creationId xmlns:a16="http://schemas.microsoft.com/office/drawing/2014/main" id="{A1B9A9AD-FBF1-1C44-8063-ECFA4FA351B4}"/>
            </a:ext>
          </a:extLst>
        </xdr:cNvPr>
        <xdr:cNvSpPr>
          <a:spLocks noChangeShapeType="1"/>
        </xdr:cNvSpPr>
      </xdr:nvSpPr>
      <xdr:spPr bwMode="auto">
        <a:xfrm flipV="1">
          <a:off x="6896100" y="2171700"/>
          <a:ext cx="1612900" cy="48260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38100</xdr:colOff>
      <xdr:row>5</xdr:row>
      <xdr:rowOff>38100</xdr:rowOff>
    </xdr:from>
    <xdr:to>
      <xdr:col>5</xdr:col>
      <xdr:colOff>0</xdr:colOff>
      <xdr:row>5</xdr:row>
      <xdr:rowOff>927100</xdr:rowOff>
    </xdr:to>
    <xdr:sp macro="" textlink="">
      <xdr:nvSpPr>
        <xdr:cNvPr id="2195" name="Line 3">
          <a:extLst>
            <a:ext uri="{FF2B5EF4-FFF2-40B4-BE49-F238E27FC236}">
              <a16:creationId xmlns:a16="http://schemas.microsoft.com/office/drawing/2014/main" id="{81DF0988-092B-4D49-A441-2953DF2C1E30}"/>
            </a:ext>
          </a:extLst>
        </xdr:cNvPr>
        <xdr:cNvSpPr>
          <a:spLocks noChangeShapeType="1"/>
        </xdr:cNvSpPr>
      </xdr:nvSpPr>
      <xdr:spPr bwMode="auto">
        <a:xfrm flipV="1">
          <a:off x="8547100" y="2184400"/>
          <a:ext cx="1778000" cy="46990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</xdr:row>
      <xdr:rowOff>25400</xdr:rowOff>
    </xdr:from>
    <xdr:to>
      <xdr:col>5</xdr:col>
      <xdr:colOff>0</xdr:colOff>
      <xdr:row>5</xdr:row>
      <xdr:rowOff>927100</xdr:rowOff>
    </xdr:to>
    <xdr:sp macro="" textlink="">
      <xdr:nvSpPr>
        <xdr:cNvPr id="2196" name="Line 4">
          <a:extLst>
            <a:ext uri="{FF2B5EF4-FFF2-40B4-BE49-F238E27FC236}">
              <a16:creationId xmlns:a16="http://schemas.microsoft.com/office/drawing/2014/main" id="{3ABABA4B-EB4D-A743-B7A2-29C0F97A6F95}"/>
            </a:ext>
          </a:extLst>
        </xdr:cNvPr>
        <xdr:cNvSpPr>
          <a:spLocks noChangeShapeType="1"/>
        </xdr:cNvSpPr>
      </xdr:nvSpPr>
      <xdr:spPr bwMode="auto">
        <a:xfrm>
          <a:off x="8509000" y="2171700"/>
          <a:ext cx="1816100" cy="48260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0"/>
  <sheetViews>
    <sheetView topLeftCell="A6" workbookViewId="0">
      <selection activeCell="F13" sqref="F13"/>
    </sheetView>
  </sheetViews>
  <sheetFormatPr baseColWidth="10" defaultRowHeight="16"/>
  <cols>
    <col min="1" max="1" width="5.1640625" style="1" customWidth="1"/>
    <col min="2" max="2" width="66.6640625" style="2" customWidth="1"/>
    <col min="3" max="3" width="24.6640625" style="3" customWidth="1"/>
    <col min="4" max="4" width="19.83203125" customWidth="1"/>
    <col min="5" max="5" width="5.1640625" style="1" customWidth="1"/>
    <col min="6" max="6" width="68" customWidth="1"/>
    <col min="7" max="256" width="8.83203125" customWidth="1"/>
  </cols>
  <sheetData>
    <row r="1" spans="1:6" ht="11" customHeight="1">
      <c r="A1" s="225"/>
      <c r="B1" s="225"/>
      <c r="C1" s="225"/>
    </row>
    <row r="2" spans="1:6" ht="20.75" customHeight="1">
      <c r="A2" s="226" t="s">
        <v>87</v>
      </c>
      <c r="B2" s="226"/>
      <c r="C2" s="226"/>
      <c r="E2" s="4"/>
    </row>
    <row r="3" spans="1:6" ht="20.75" customHeight="1">
      <c r="A3" s="66"/>
      <c r="B3" s="66"/>
      <c r="C3" s="67" t="s">
        <v>88</v>
      </c>
      <c r="E3" s="4"/>
    </row>
    <row r="4" spans="1:6" ht="25.5" customHeight="1">
      <c r="A4" s="232" t="s">
        <v>201</v>
      </c>
      <c r="B4" s="232"/>
      <c r="C4" s="232"/>
      <c r="E4" s="4"/>
    </row>
    <row r="5" spans="1:6">
      <c r="A5" s="5"/>
      <c r="B5" s="6"/>
      <c r="C5" s="7" t="s">
        <v>0</v>
      </c>
      <c r="E5" s="8"/>
      <c r="F5" s="9"/>
    </row>
    <row r="6" spans="1:6" ht="16.75" customHeight="1">
      <c r="A6" s="227"/>
      <c r="B6" s="228" t="s">
        <v>1</v>
      </c>
      <c r="C6" s="10" t="s">
        <v>89</v>
      </c>
      <c r="E6" s="233"/>
      <c r="F6" s="229"/>
    </row>
    <row r="7" spans="1:6" ht="16.75" customHeight="1">
      <c r="A7" s="227"/>
      <c r="B7" s="228"/>
      <c r="C7" s="11" t="s">
        <v>90</v>
      </c>
      <c r="D7" s="12"/>
      <c r="E7" s="233"/>
      <c r="F7" s="229"/>
    </row>
    <row r="8" spans="1:6" ht="10.5" customHeight="1">
      <c r="A8" s="13">
        <v>1</v>
      </c>
      <c r="B8" s="14">
        <v>2</v>
      </c>
      <c r="C8" s="15">
        <v>4</v>
      </c>
      <c r="D8" s="16"/>
      <c r="E8" s="17"/>
      <c r="F8" s="18"/>
    </row>
    <row r="9" spans="1:6" ht="31.5" customHeight="1" thickTop="1">
      <c r="A9" s="19" t="s">
        <v>2</v>
      </c>
      <c r="B9" s="20" t="s">
        <v>3</v>
      </c>
      <c r="C9" s="194">
        <f>C10+C11+C12</f>
        <v>402240</v>
      </c>
      <c r="E9" s="21"/>
      <c r="F9" s="22"/>
    </row>
    <row r="10" spans="1:6">
      <c r="A10" s="131" t="s">
        <v>4</v>
      </c>
      <c r="B10" s="128" t="s">
        <v>5</v>
      </c>
      <c r="C10" s="195">
        <f>48060*4</f>
        <v>192240</v>
      </c>
      <c r="E10" s="21"/>
      <c r="F10" s="22"/>
    </row>
    <row r="11" spans="1:6">
      <c r="A11" s="133" t="s">
        <v>6</v>
      </c>
      <c r="B11" s="130" t="s">
        <v>52</v>
      </c>
      <c r="C11" s="196">
        <v>200000</v>
      </c>
      <c r="E11" s="21"/>
      <c r="F11" s="22"/>
    </row>
    <row r="12" spans="1:6">
      <c r="A12" s="132" t="s">
        <v>7</v>
      </c>
      <c r="B12" s="129" t="s">
        <v>8</v>
      </c>
      <c r="C12" s="197">
        <v>10000</v>
      </c>
      <c r="E12" s="21"/>
      <c r="F12" s="22"/>
    </row>
    <row r="13" spans="1:6" ht="17" thickBot="1">
      <c r="A13" s="25" t="s">
        <v>9</v>
      </c>
      <c r="B13" s="26" t="s">
        <v>10</v>
      </c>
      <c r="C13" s="198">
        <v>235000</v>
      </c>
      <c r="E13" s="21"/>
      <c r="F13" s="22"/>
    </row>
    <row r="14" spans="1:6">
      <c r="A14" s="28" t="s">
        <v>11</v>
      </c>
      <c r="B14" s="29" t="s">
        <v>93</v>
      </c>
      <c r="C14" s="199">
        <f>C9-C13</f>
        <v>167240</v>
      </c>
      <c r="E14" s="31"/>
      <c r="F14" s="32"/>
    </row>
    <row r="15" spans="1:6" ht="17" thickTop="1">
      <c r="A15" s="33" t="s">
        <v>12</v>
      </c>
      <c r="B15" s="34" t="s">
        <v>13</v>
      </c>
      <c r="C15" s="200">
        <f>C16+C18</f>
        <v>502000</v>
      </c>
      <c r="E15" s="31"/>
      <c r="F15" s="32"/>
    </row>
    <row r="16" spans="1:6">
      <c r="A16" s="119" t="s">
        <v>4</v>
      </c>
      <c r="B16" s="120" t="s">
        <v>14</v>
      </c>
      <c r="C16" s="201">
        <f>20000+20000+20000+429000+8000</f>
        <v>497000</v>
      </c>
      <c r="E16" s="31"/>
      <c r="F16" s="32"/>
    </row>
    <row r="17" spans="1:6">
      <c r="A17" s="119" t="s">
        <v>15</v>
      </c>
      <c r="B17" s="120" t="s">
        <v>16</v>
      </c>
      <c r="C17" s="201">
        <v>0</v>
      </c>
      <c r="E17" s="31"/>
      <c r="F17" s="32"/>
    </row>
    <row r="18" spans="1:6" ht="17" thickBot="1">
      <c r="A18" s="121" t="s">
        <v>7</v>
      </c>
      <c r="B18" s="122" t="s">
        <v>94</v>
      </c>
      <c r="C18" s="202">
        <v>5000</v>
      </c>
      <c r="E18" s="31"/>
      <c r="F18" s="32"/>
    </row>
    <row r="19" spans="1:6" ht="17" thickTop="1">
      <c r="A19" s="123" t="s">
        <v>17</v>
      </c>
      <c r="B19" s="124" t="s">
        <v>18</v>
      </c>
      <c r="C19" s="203">
        <f>C20+C23</f>
        <v>562000</v>
      </c>
      <c r="E19" s="31"/>
      <c r="F19" s="32"/>
    </row>
    <row r="20" spans="1:6">
      <c r="A20" s="119" t="s">
        <v>4</v>
      </c>
      <c r="B20" s="120" t="s">
        <v>19</v>
      </c>
      <c r="C20" s="201">
        <f>497000+2000+30000</f>
        <v>529000</v>
      </c>
      <c r="E20" s="31"/>
      <c r="F20" s="32"/>
    </row>
    <row r="21" spans="1:6">
      <c r="A21" s="119"/>
      <c r="B21" s="120" t="s">
        <v>95</v>
      </c>
      <c r="C21" s="201">
        <v>2000</v>
      </c>
      <c r="E21" s="31"/>
      <c r="F21" s="32"/>
    </row>
    <row r="22" spans="1:6">
      <c r="A22" s="191"/>
      <c r="B22" s="120" t="s">
        <v>199</v>
      </c>
      <c r="C22" s="201">
        <v>30000</v>
      </c>
      <c r="E22" s="31"/>
      <c r="F22" s="32"/>
    </row>
    <row r="23" spans="1:6">
      <c r="A23" s="35" t="s">
        <v>15</v>
      </c>
      <c r="B23" s="120" t="s">
        <v>20</v>
      </c>
      <c r="C23" s="201">
        <v>33000</v>
      </c>
      <c r="E23" s="31"/>
      <c r="F23" s="32"/>
    </row>
    <row r="24" spans="1:6">
      <c r="A24" s="192"/>
      <c r="B24" s="193" t="s">
        <v>95</v>
      </c>
      <c r="C24" s="204">
        <v>3000</v>
      </c>
      <c r="E24" s="31"/>
      <c r="F24" s="32"/>
    </row>
    <row r="25" spans="1:6" ht="17" thickBot="1">
      <c r="A25" s="126"/>
      <c r="B25" s="127" t="s">
        <v>199</v>
      </c>
      <c r="C25" s="205">
        <v>30000</v>
      </c>
      <c r="E25" s="31"/>
      <c r="F25" s="32"/>
    </row>
    <row r="26" spans="1:6" ht="18" thickTop="1" thickBot="1">
      <c r="A26" s="125" t="s">
        <v>21</v>
      </c>
      <c r="B26" s="53" t="s">
        <v>96</v>
      </c>
      <c r="C26" s="206">
        <f>C15-C19</f>
        <v>-60000</v>
      </c>
      <c r="E26" s="31"/>
      <c r="F26" s="32"/>
    </row>
    <row r="27" spans="1:6" ht="17" thickTop="1">
      <c r="A27" s="19" t="s">
        <v>22</v>
      </c>
      <c r="B27" s="20" t="s">
        <v>23</v>
      </c>
      <c r="C27" s="194">
        <f>C29</f>
        <v>270000</v>
      </c>
      <c r="E27" s="21"/>
      <c r="F27" s="36"/>
    </row>
    <row r="28" spans="1:6">
      <c r="A28" s="131" t="s">
        <v>4</v>
      </c>
      <c r="B28" s="128" t="s">
        <v>24</v>
      </c>
      <c r="C28" s="195"/>
      <c r="E28" s="21"/>
      <c r="F28" s="22"/>
    </row>
    <row r="29" spans="1:6">
      <c r="A29" s="133" t="s">
        <v>15</v>
      </c>
      <c r="B29" s="130" t="s">
        <v>25</v>
      </c>
      <c r="C29" s="196">
        <f>210000+60000</f>
        <v>270000</v>
      </c>
      <c r="E29" s="21"/>
      <c r="F29" s="22"/>
    </row>
    <row r="30" spans="1:6">
      <c r="A30" s="132" t="s">
        <v>7</v>
      </c>
      <c r="B30" s="129" t="s">
        <v>26</v>
      </c>
      <c r="C30" s="207"/>
      <c r="E30" s="21"/>
      <c r="F30" s="22"/>
    </row>
    <row r="31" spans="1:6">
      <c r="A31" s="37" t="s">
        <v>28</v>
      </c>
      <c r="B31" s="38" t="s">
        <v>29</v>
      </c>
      <c r="C31" s="208">
        <f>C33</f>
        <v>60000</v>
      </c>
      <c r="E31" s="21"/>
      <c r="F31" s="36"/>
    </row>
    <row r="32" spans="1:6">
      <c r="A32" s="131" t="s">
        <v>4</v>
      </c>
      <c r="B32" s="128" t="s">
        <v>30</v>
      </c>
      <c r="C32" s="195"/>
      <c r="E32" s="21"/>
      <c r="F32" s="22"/>
    </row>
    <row r="33" spans="1:6">
      <c r="A33" s="133" t="s">
        <v>15</v>
      </c>
      <c r="B33" s="130" t="s">
        <v>31</v>
      </c>
      <c r="C33" s="196">
        <f>35000+25000</f>
        <v>60000</v>
      </c>
      <c r="E33" s="21"/>
      <c r="F33" s="22"/>
    </row>
    <row r="34" spans="1:6" ht="17" thickBot="1">
      <c r="A34" s="39" t="s">
        <v>7</v>
      </c>
      <c r="B34" s="40" t="s">
        <v>32</v>
      </c>
      <c r="C34" s="209"/>
      <c r="E34" s="21"/>
      <c r="F34" s="22"/>
    </row>
    <row r="35" spans="1:6" ht="18" thickTop="1" thickBot="1">
      <c r="A35" s="28" t="s">
        <v>4</v>
      </c>
      <c r="B35" s="41" t="s">
        <v>33</v>
      </c>
      <c r="C35" s="199">
        <f>C27-C31</f>
        <v>210000</v>
      </c>
      <c r="E35" s="31"/>
      <c r="F35" s="32"/>
    </row>
    <row r="36" spans="1:6" ht="33.75" customHeight="1" thickTop="1">
      <c r="A36" s="19" t="s">
        <v>34</v>
      </c>
      <c r="B36" s="20" t="s">
        <v>35</v>
      </c>
      <c r="C36" s="210">
        <f>SUM(C37:C47)</f>
        <v>298000</v>
      </c>
      <c r="E36" s="21"/>
      <c r="F36" s="22"/>
    </row>
    <row r="37" spans="1:6">
      <c r="A37" s="133"/>
      <c r="B37" s="130" t="s">
        <v>36</v>
      </c>
      <c r="C37" s="196">
        <v>12000</v>
      </c>
      <c r="E37" s="21"/>
      <c r="F37" s="42"/>
    </row>
    <row r="38" spans="1:6">
      <c r="A38" s="133"/>
      <c r="B38" s="130" t="s">
        <v>37</v>
      </c>
      <c r="C38" s="196">
        <f>20000+10000</f>
        <v>30000</v>
      </c>
      <c r="E38" s="21"/>
      <c r="F38" s="42"/>
    </row>
    <row r="39" spans="1:6">
      <c r="A39" s="133"/>
      <c r="B39" s="130" t="s">
        <v>38</v>
      </c>
      <c r="C39" s="196">
        <v>30000</v>
      </c>
      <c r="E39" s="21"/>
      <c r="F39" s="42"/>
    </row>
    <row r="40" spans="1:6">
      <c r="A40" s="133"/>
      <c r="B40" s="130" t="s">
        <v>39</v>
      </c>
      <c r="C40" s="196">
        <v>80000</v>
      </c>
      <c r="E40" s="21"/>
      <c r="F40" s="42"/>
    </row>
    <row r="41" spans="1:6">
      <c r="A41" s="133"/>
      <c r="B41" s="130" t="s">
        <v>40</v>
      </c>
      <c r="C41" s="196">
        <v>90000</v>
      </c>
      <c r="E41" s="21"/>
      <c r="F41" s="42"/>
    </row>
    <row r="42" spans="1:6">
      <c r="A42" s="133"/>
      <c r="B42" s="130" t="s">
        <v>41</v>
      </c>
      <c r="C42" s="196"/>
      <c r="E42" s="21"/>
      <c r="F42" s="42"/>
    </row>
    <row r="43" spans="1:6">
      <c r="A43" s="133"/>
      <c r="B43" s="130" t="s">
        <v>42</v>
      </c>
      <c r="C43" s="196">
        <v>25000</v>
      </c>
      <c r="E43" s="21"/>
      <c r="F43" s="42"/>
    </row>
    <row r="44" spans="1:6">
      <c r="A44" s="133"/>
      <c r="B44" s="130" t="s">
        <v>43</v>
      </c>
      <c r="C44" s="196">
        <f>8000+3000</f>
        <v>11000</v>
      </c>
      <c r="E44" s="21"/>
      <c r="F44" s="42"/>
    </row>
    <row r="45" spans="1:6">
      <c r="A45" s="133"/>
      <c r="B45" s="130" t="s">
        <v>44</v>
      </c>
      <c r="C45" s="196"/>
      <c r="E45" s="21"/>
      <c r="F45" s="42"/>
    </row>
    <row r="46" spans="1:6">
      <c r="A46" s="133"/>
      <c r="B46" s="130" t="s">
        <v>45</v>
      </c>
      <c r="C46" s="196"/>
      <c r="E46" s="21"/>
      <c r="F46" s="42"/>
    </row>
    <row r="47" spans="1:6" ht="17" thickBot="1">
      <c r="A47" s="39"/>
      <c r="B47" s="40" t="s">
        <v>46</v>
      </c>
      <c r="C47" s="209">
        <v>20000</v>
      </c>
      <c r="E47" s="21"/>
      <c r="F47" s="42"/>
    </row>
    <row r="48" spans="1:6" ht="30" thickTop="1" thickBot="1">
      <c r="A48" s="28" t="s">
        <v>47</v>
      </c>
      <c r="B48" s="29" t="s">
        <v>48</v>
      </c>
      <c r="C48" s="199">
        <f>C14+C26+C35-C36</f>
        <v>19240</v>
      </c>
      <c r="E48" s="31"/>
      <c r="F48" s="43"/>
    </row>
    <row r="49" spans="1:6" ht="17" thickTop="1">
      <c r="A49" s="19" t="s">
        <v>49</v>
      </c>
      <c r="B49" s="34" t="s">
        <v>50</v>
      </c>
      <c r="C49" s="210"/>
      <c r="E49" s="21"/>
      <c r="F49" s="42"/>
    </row>
    <row r="50" spans="1:6">
      <c r="A50" s="23" t="s">
        <v>4</v>
      </c>
      <c r="B50" s="24" t="s">
        <v>51</v>
      </c>
      <c r="C50" s="207"/>
      <c r="E50" s="21"/>
      <c r="F50" s="42"/>
    </row>
    <row r="51" spans="1:6">
      <c r="A51" s="133" t="s">
        <v>15</v>
      </c>
      <c r="B51" s="130" t="s">
        <v>97</v>
      </c>
      <c r="C51" s="196"/>
      <c r="E51" s="21"/>
      <c r="F51" s="42"/>
    </row>
    <row r="52" spans="1:6">
      <c r="A52" s="23" t="s">
        <v>7</v>
      </c>
      <c r="B52" s="134" t="s">
        <v>53</v>
      </c>
      <c r="C52" s="207"/>
      <c r="E52" s="21"/>
      <c r="F52" s="42"/>
    </row>
    <row r="53" spans="1:6">
      <c r="A53" s="37" t="s">
        <v>54</v>
      </c>
      <c r="B53" s="44" t="s">
        <v>55</v>
      </c>
      <c r="C53" s="211"/>
      <c r="E53" s="21"/>
      <c r="F53" s="42"/>
    </row>
    <row r="54" spans="1:6">
      <c r="A54" s="131" t="s">
        <v>4</v>
      </c>
      <c r="B54" s="128" t="s">
        <v>56</v>
      </c>
      <c r="C54" s="195"/>
      <c r="E54" s="21"/>
      <c r="F54" s="42"/>
    </row>
    <row r="55" spans="1:6">
      <c r="A55" s="133" t="s">
        <v>15</v>
      </c>
      <c r="B55" s="130" t="s">
        <v>57</v>
      </c>
      <c r="C55" s="196"/>
      <c r="E55" s="21"/>
      <c r="F55" s="42"/>
    </row>
    <row r="56" spans="1:6" ht="17" thickBot="1">
      <c r="A56" s="45" t="s">
        <v>7</v>
      </c>
      <c r="B56" s="134" t="s">
        <v>58</v>
      </c>
      <c r="C56" s="212"/>
      <c r="E56" s="21"/>
      <c r="F56" s="42"/>
    </row>
    <row r="57" spans="1:6" ht="18" thickTop="1" thickBot="1">
      <c r="A57" s="28" t="s">
        <v>59</v>
      </c>
      <c r="B57" s="46" t="s">
        <v>60</v>
      </c>
      <c r="C57" s="199">
        <f>C48</f>
        <v>19240</v>
      </c>
      <c r="E57" s="31"/>
      <c r="F57" s="47"/>
    </row>
    <row r="58" spans="1:6" ht="17" thickTop="1">
      <c r="A58" s="48" t="s">
        <v>61</v>
      </c>
      <c r="B58" s="49" t="s">
        <v>62</v>
      </c>
      <c r="C58" s="213"/>
      <c r="E58" s="21"/>
      <c r="F58" s="42"/>
    </row>
    <row r="59" spans="1:6">
      <c r="A59" s="133" t="s">
        <v>4</v>
      </c>
      <c r="B59" s="130" t="s">
        <v>63</v>
      </c>
      <c r="C59" s="196"/>
      <c r="E59" s="21"/>
      <c r="F59" s="42"/>
    </row>
    <row r="60" spans="1:6">
      <c r="A60" s="133" t="s">
        <v>15</v>
      </c>
      <c r="B60" s="130" t="s">
        <v>64</v>
      </c>
      <c r="C60" s="196"/>
      <c r="E60" s="21"/>
      <c r="F60" s="42"/>
    </row>
    <row r="61" spans="1:6">
      <c r="A61" s="133" t="s">
        <v>7</v>
      </c>
      <c r="B61" s="130" t="s">
        <v>65</v>
      </c>
      <c r="C61" s="196"/>
      <c r="E61" s="21"/>
      <c r="F61" s="42"/>
    </row>
    <row r="62" spans="1:6">
      <c r="A62" s="133" t="s">
        <v>27</v>
      </c>
      <c r="B62" s="130" t="s">
        <v>66</v>
      </c>
      <c r="C62" s="196"/>
      <c r="E62" s="21"/>
      <c r="F62" s="42"/>
    </row>
    <row r="63" spans="1:6">
      <c r="A63" s="23" t="s">
        <v>67</v>
      </c>
      <c r="B63" s="24" t="s">
        <v>68</v>
      </c>
      <c r="C63" s="214"/>
      <c r="E63" s="21"/>
      <c r="F63" s="42"/>
    </row>
    <row r="64" spans="1:6">
      <c r="A64" s="50" t="s">
        <v>69</v>
      </c>
      <c r="B64" s="44" t="s">
        <v>70</v>
      </c>
      <c r="C64" s="201"/>
      <c r="E64" s="21"/>
      <c r="F64" s="42"/>
    </row>
    <row r="65" spans="1:6">
      <c r="A65" s="23" t="s">
        <v>4</v>
      </c>
      <c r="B65" s="24" t="s">
        <v>64</v>
      </c>
      <c r="C65" s="207"/>
      <c r="E65" s="21"/>
      <c r="F65" s="42"/>
    </row>
    <row r="66" spans="1:6">
      <c r="A66" s="133" t="s">
        <v>15</v>
      </c>
      <c r="B66" s="130" t="s">
        <v>71</v>
      </c>
      <c r="C66" s="196"/>
      <c r="E66" s="21"/>
      <c r="F66" s="42"/>
    </row>
    <row r="67" spans="1:6">
      <c r="A67" s="133" t="s">
        <v>7</v>
      </c>
      <c r="B67" s="130" t="s">
        <v>66</v>
      </c>
      <c r="C67" s="196"/>
      <c r="E67" s="21"/>
      <c r="F67" s="42"/>
    </row>
    <row r="68" spans="1:6" ht="17" thickBot="1">
      <c r="A68" s="23" t="s">
        <v>27</v>
      </c>
      <c r="B68" s="51" t="s">
        <v>68</v>
      </c>
      <c r="C68" s="207"/>
      <c r="E68" s="21"/>
      <c r="F68" s="52"/>
    </row>
    <row r="69" spans="1:6" ht="30" thickTop="1" thickBot="1">
      <c r="A69" s="28" t="s">
        <v>72</v>
      </c>
      <c r="B69" s="29" t="s">
        <v>73</v>
      </c>
      <c r="C69" s="199">
        <f>C57</f>
        <v>19240</v>
      </c>
      <c r="E69" s="31"/>
      <c r="F69" s="43"/>
    </row>
    <row r="70" spans="1:6" ht="18" thickTop="1" thickBot="1">
      <c r="A70" s="28" t="s">
        <v>74</v>
      </c>
      <c r="B70" s="41" t="s">
        <v>75</v>
      </c>
      <c r="C70" s="199"/>
      <c r="E70" s="31"/>
      <c r="F70" s="47"/>
    </row>
    <row r="71" spans="1:6" ht="17" thickTop="1">
      <c r="A71" s="136" t="s">
        <v>4</v>
      </c>
      <c r="B71" s="137" t="s">
        <v>76</v>
      </c>
      <c r="C71" s="215"/>
      <c r="E71" s="21"/>
      <c r="F71" s="52"/>
    </row>
    <row r="72" spans="1:6" ht="17" thickBot="1">
      <c r="A72" s="39" t="s">
        <v>15</v>
      </c>
      <c r="B72" s="135" t="s">
        <v>77</v>
      </c>
      <c r="C72" s="209"/>
      <c r="E72" s="21"/>
      <c r="F72" s="52"/>
    </row>
    <row r="73" spans="1:6" ht="18" thickTop="1" thickBot="1">
      <c r="A73" s="28" t="s">
        <v>78</v>
      </c>
      <c r="B73" s="41" t="s">
        <v>79</v>
      </c>
      <c r="C73" s="30">
        <f>C69</f>
        <v>19240</v>
      </c>
      <c r="E73" s="31"/>
      <c r="F73" s="47"/>
    </row>
    <row r="74" spans="1:6" ht="18" thickTop="1" thickBot="1">
      <c r="A74" s="25" t="s">
        <v>80</v>
      </c>
      <c r="B74" s="53" t="s">
        <v>81</v>
      </c>
      <c r="C74" s="27"/>
      <c r="E74" s="21"/>
      <c r="F74" s="52"/>
    </row>
    <row r="75" spans="1:6">
      <c r="A75" s="28" t="s">
        <v>82</v>
      </c>
      <c r="B75" s="41" t="s">
        <v>83</v>
      </c>
      <c r="C75" s="30">
        <f>C73</f>
        <v>19240</v>
      </c>
      <c r="E75" s="31"/>
      <c r="F75" s="47"/>
    </row>
    <row r="76" spans="1:6">
      <c r="A76" s="54"/>
      <c r="B76" s="55"/>
      <c r="C76" s="56"/>
    </row>
    <row r="77" spans="1:6">
      <c r="A77" s="59"/>
      <c r="B77" s="58"/>
      <c r="E77" s="2"/>
    </row>
    <row r="78" spans="1:6">
      <c r="A78" s="57"/>
      <c r="B78" s="58"/>
    </row>
    <row r="79" spans="1:6">
      <c r="A79" s="57"/>
      <c r="B79" s="58" t="s">
        <v>92</v>
      </c>
      <c r="C79" s="60"/>
      <c r="D79" s="60"/>
    </row>
    <row r="80" spans="1:6">
      <c r="A80" s="57"/>
      <c r="B80" s="57"/>
      <c r="C80" s="61"/>
    </row>
    <row r="81" spans="1:6">
      <c r="A81" s="57"/>
      <c r="B81" s="58"/>
    </row>
    <row r="82" spans="1:6">
      <c r="A82" s="230" t="s">
        <v>84</v>
      </c>
      <c r="B82" s="230"/>
      <c r="C82" s="62"/>
      <c r="D82" s="62"/>
      <c r="E82" s="62"/>
      <c r="F82" s="1"/>
    </row>
    <row r="83" spans="1:6" s="63" customFormat="1" ht="14">
      <c r="A83" s="59"/>
      <c r="B83" s="59" t="s">
        <v>85</v>
      </c>
      <c r="C83" s="62"/>
      <c r="D83" s="62"/>
      <c r="E83" s="62"/>
      <c r="F83" s="62"/>
    </row>
    <row r="84" spans="1:6" s="63" customFormat="1" ht="14">
      <c r="A84" s="59"/>
      <c r="B84" s="59" t="s">
        <v>86</v>
      </c>
      <c r="C84" s="3"/>
      <c r="E84" s="59"/>
    </row>
    <row r="85" spans="1:6">
      <c r="A85" s="57"/>
      <c r="B85" s="58"/>
    </row>
    <row r="86" spans="1:6" ht="41.25" customHeight="1">
      <c r="A86" s="231"/>
      <c r="B86" s="231"/>
      <c r="C86" s="231"/>
      <c r="D86" s="64"/>
      <c r="E86" s="64"/>
    </row>
    <row r="87" spans="1:6">
      <c r="B87" s="65"/>
    </row>
    <row r="88" spans="1:6">
      <c r="B88" s="65"/>
    </row>
    <row r="89" spans="1:6">
      <c r="B89" s="65"/>
    </row>
    <row r="90" spans="1:6">
      <c r="B90" s="65"/>
    </row>
    <row r="91" spans="1:6">
      <c r="B91" s="65"/>
    </row>
    <row r="92" spans="1:6">
      <c r="B92" s="65"/>
    </row>
    <row r="93" spans="1:6">
      <c r="B93" s="65"/>
    </row>
    <row r="94" spans="1:6">
      <c r="B94" s="65"/>
    </row>
    <row r="95" spans="1:6">
      <c r="B95" s="65"/>
    </row>
    <row r="96" spans="1:6">
      <c r="B96" s="65"/>
    </row>
    <row r="97" spans="2:2">
      <c r="B97" s="65"/>
    </row>
    <row r="98" spans="2:2">
      <c r="B98" s="65"/>
    </row>
    <row r="99" spans="2:2">
      <c r="B99" s="65"/>
    </row>
    <row r="100" spans="2:2">
      <c r="B100" s="65"/>
    </row>
    <row r="101" spans="2:2">
      <c r="B101" s="65"/>
    </row>
    <row r="102" spans="2:2">
      <c r="B102" s="65"/>
    </row>
    <row r="103" spans="2:2">
      <c r="B103" s="65"/>
    </row>
    <row r="104" spans="2:2">
      <c r="B104" s="65"/>
    </row>
    <row r="105" spans="2:2">
      <c r="B105" s="65"/>
    </row>
    <row r="106" spans="2:2">
      <c r="B106" s="65"/>
    </row>
    <row r="107" spans="2:2">
      <c r="B107" s="65"/>
    </row>
    <row r="108" spans="2:2">
      <c r="B108" s="65"/>
    </row>
    <row r="109" spans="2:2">
      <c r="B109" s="65"/>
    </row>
    <row r="110" spans="2:2">
      <c r="B110" s="65"/>
    </row>
    <row r="111" spans="2:2">
      <c r="B111" s="65"/>
    </row>
    <row r="112" spans="2:2">
      <c r="B112" s="65"/>
    </row>
    <row r="113" spans="2:2">
      <c r="B113" s="65"/>
    </row>
    <row r="114" spans="2:2">
      <c r="B114" s="65"/>
    </row>
    <row r="115" spans="2:2">
      <c r="B115" s="65"/>
    </row>
    <row r="116" spans="2:2">
      <c r="B116" s="65"/>
    </row>
    <row r="117" spans="2:2">
      <c r="B117" s="65"/>
    </row>
    <row r="118" spans="2:2">
      <c r="B118" s="65"/>
    </row>
    <row r="119" spans="2:2">
      <c r="B119" s="65"/>
    </row>
    <row r="120" spans="2:2">
      <c r="B120" s="65"/>
    </row>
    <row r="121" spans="2:2">
      <c r="B121" s="65"/>
    </row>
    <row r="122" spans="2:2">
      <c r="B122" s="65"/>
    </row>
    <row r="123" spans="2:2">
      <c r="B123" s="65"/>
    </row>
    <row r="124" spans="2:2">
      <c r="B124" s="65"/>
    </row>
    <row r="125" spans="2:2">
      <c r="B125" s="65"/>
    </row>
    <row r="126" spans="2:2">
      <c r="B126" s="65"/>
    </row>
    <row r="127" spans="2:2">
      <c r="B127" s="65"/>
    </row>
    <row r="128" spans="2:2">
      <c r="B128" s="65"/>
    </row>
    <row r="129" spans="2:2">
      <c r="B129" s="65"/>
    </row>
    <row r="130" spans="2:2">
      <c r="B130" s="65"/>
    </row>
    <row r="131" spans="2:2">
      <c r="B131" s="65"/>
    </row>
    <row r="132" spans="2:2">
      <c r="B132" s="65"/>
    </row>
    <row r="133" spans="2:2">
      <c r="B133" s="65"/>
    </row>
    <row r="134" spans="2:2">
      <c r="B134" s="65"/>
    </row>
    <row r="135" spans="2:2">
      <c r="B135" s="65"/>
    </row>
    <row r="136" spans="2:2">
      <c r="B136" s="65"/>
    </row>
    <row r="137" spans="2:2">
      <c r="B137" s="65"/>
    </row>
    <row r="138" spans="2:2">
      <c r="B138" s="65"/>
    </row>
    <row r="139" spans="2:2">
      <c r="B139" s="65"/>
    </row>
    <row r="140" spans="2:2">
      <c r="B140" s="65"/>
    </row>
    <row r="141" spans="2:2">
      <c r="B141" s="65"/>
    </row>
    <row r="142" spans="2:2">
      <c r="B142" s="65"/>
    </row>
    <row r="143" spans="2:2">
      <c r="B143" s="65"/>
    </row>
    <row r="144" spans="2:2">
      <c r="B144" s="65"/>
    </row>
    <row r="145" spans="2:2">
      <c r="B145" s="65"/>
    </row>
    <row r="146" spans="2:2">
      <c r="B146" s="65"/>
    </row>
    <row r="147" spans="2:2">
      <c r="B147" s="65"/>
    </row>
    <row r="148" spans="2:2">
      <c r="B148" s="65"/>
    </row>
    <row r="149" spans="2:2">
      <c r="B149" s="65"/>
    </row>
    <row r="150" spans="2:2">
      <c r="B150" s="65"/>
    </row>
    <row r="151" spans="2:2">
      <c r="B151" s="65"/>
    </row>
    <row r="152" spans="2:2">
      <c r="B152" s="65"/>
    </row>
    <row r="153" spans="2:2">
      <c r="B153" s="65"/>
    </row>
    <row r="154" spans="2:2">
      <c r="B154" s="65"/>
    </row>
    <row r="155" spans="2:2">
      <c r="B155" s="65"/>
    </row>
    <row r="156" spans="2:2">
      <c r="B156" s="65"/>
    </row>
    <row r="157" spans="2:2">
      <c r="B157" s="65"/>
    </row>
    <row r="158" spans="2:2">
      <c r="B158" s="65"/>
    </row>
    <row r="159" spans="2:2">
      <c r="B159" s="65"/>
    </row>
    <row r="160" spans="2:2">
      <c r="B160" s="65"/>
    </row>
    <row r="161" spans="2:2">
      <c r="B161" s="65"/>
    </row>
    <row r="162" spans="2:2">
      <c r="B162" s="65"/>
    </row>
    <row r="163" spans="2:2">
      <c r="B163" s="65"/>
    </row>
    <row r="164" spans="2:2">
      <c r="B164" s="65"/>
    </row>
    <row r="165" spans="2:2">
      <c r="B165" s="65"/>
    </row>
    <row r="166" spans="2:2">
      <c r="B166" s="65"/>
    </row>
    <row r="167" spans="2:2">
      <c r="B167" s="65"/>
    </row>
    <row r="168" spans="2:2">
      <c r="B168" s="65"/>
    </row>
    <row r="169" spans="2:2">
      <c r="B169" s="65"/>
    </row>
    <row r="170" spans="2:2">
      <c r="B170" s="65"/>
    </row>
    <row r="171" spans="2:2">
      <c r="B171" s="65"/>
    </row>
    <row r="172" spans="2:2">
      <c r="B172" s="65"/>
    </row>
    <row r="173" spans="2:2">
      <c r="B173" s="65"/>
    </row>
    <row r="174" spans="2:2">
      <c r="B174" s="65"/>
    </row>
    <row r="175" spans="2:2">
      <c r="B175" s="65"/>
    </row>
    <row r="176" spans="2:2">
      <c r="B176" s="65"/>
    </row>
    <row r="177" spans="2:2">
      <c r="B177" s="65"/>
    </row>
    <row r="178" spans="2:2">
      <c r="B178" s="65"/>
    </row>
    <row r="179" spans="2:2">
      <c r="B179" s="65"/>
    </row>
    <row r="180" spans="2:2">
      <c r="B180" s="65"/>
    </row>
    <row r="181" spans="2:2">
      <c r="B181" s="65"/>
    </row>
    <row r="182" spans="2:2">
      <c r="B182" s="65"/>
    </row>
    <row r="183" spans="2:2">
      <c r="B183" s="65"/>
    </row>
    <row r="184" spans="2:2">
      <c r="B184" s="65"/>
    </row>
    <row r="185" spans="2:2">
      <c r="B185" s="65"/>
    </row>
    <row r="186" spans="2:2">
      <c r="B186" s="65"/>
    </row>
    <row r="187" spans="2:2">
      <c r="B187" s="65"/>
    </row>
    <row r="188" spans="2:2">
      <c r="B188" s="65"/>
    </row>
    <row r="189" spans="2:2">
      <c r="B189" s="65"/>
    </row>
    <row r="190" spans="2:2">
      <c r="B190" s="65"/>
    </row>
    <row r="191" spans="2:2">
      <c r="B191" s="65"/>
    </row>
    <row r="192" spans="2:2">
      <c r="B192" s="65"/>
    </row>
    <row r="193" spans="2:2">
      <c r="B193" s="65"/>
    </row>
    <row r="194" spans="2:2">
      <c r="B194" s="65"/>
    </row>
    <row r="195" spans="2:2">
      <c r="B195" s="65"/>
    </row>
    <row r="196" spans="2:2">
      <c r="B196" s="65"/>
    </row>
    <row r="197" spans="2:2">
      <c r="B197" s="65"/>
    </row>
    <row r="198" spans="2:2">
      <c r="B198" s="65"/>
    </row>
    <row r="199" spans="2:2">
      <c r="B199" s="65"/>
    </row>
    <row r="200" spans="2:2">
      <c r="B200" s="65"/>
    </row>
    <row r="201" spans="2:2">
      <c r="B201" s="65"/>
    </row>
    <row r="202" spans="2:2">
      <c r="B202" s="65"/>
    </row>
    <row r="203" spans="2:2">
      <c r="B203" s="65"/>
    </row>
    <row r="204" spans="2:2">
      <c r="B204" s="65"/>
    </row>
    <row r="205" spans="2:2">
      <c r="B205" s="65"/>
    </row>
    <row r="206" spans="2:2">
      <c r="B206" s="65"/>
    </row>
    <row r="207" spans="2:2">
      <c r="B207" s="65"/>
    </row>
    <row r="208" spans="2:2">
      <c r="B208" s="65"/>
    </row>
    <row r="209" spans="2:2">
      <c r="B209" s="65"/>
    </row>
    <row r="210" spans="2:2">
      <c r="B210" s="65"/>
    </row>
  </sheetData>
  <sheetProtection selectLockedCells="1" selectUnlockedCells="1"/>
  <mergeCells count="9">
    <mergeCell ref="A86:C86"/>
    <mergeCell ref="A4:C4"/>
    <mergeCell ref="E6:E7"/>
    <mergeCell ref="A1:C1"/>
    <mergeCell ref="A2:C2"/>
    <mergeCell ref="A6:A7"/>
    <mergeCell ref="B6:B7"/>
    <mergeCell ref="F6:F7"/>
    <mergeCell ref="A82:B82"/>
  </mergeCells>
  <phoneticPr fontId="10" type="noConversion"/>
  <pageMargins left="0.35416666666666669" right="0.39374999999999999" top="0.59027777777777779" bottom="0.70833333333333337" header="0.51180555555555551" footer="0.51180555555555551"/>
  <pageSetup paperSize="9" firstPageNumber="0" fitToHeight="2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zoomScale="70" zoomScaleNormal="70" workbookViewId="0">
      <selection activeCell="K6" sqref="K6"/>
    </sheetView>
  </sheetViews>
  <sheetFormatPr baseColWidth="10" defaultColWidth="9" defaultRowHeight="13"/>
  <cols>
    <col min="1" max="1" width="10.5" customWidth="1"/>
    <col min="2" max="2" width="47.6640625" bestFit="1" customWidth="1"/>
    <col min="3" max="3" width="31.6640625" customWidth="1"/>
    <col min="4" max="4" width="21.83203125" customWidth="1"/>
    <col min="5" max="5" width="23.83203125" customWidth="1"/>
    <col min="6" max="6" width="23" customWidth="1"/>
  </cols>
  <sheetData>
    <row r="1" spans="1:6" ht="24.75" customHeight="1">
      <c r="F1" s="104" t="s">
        <v>136</v>
      </c>
    </row>
    <row r="2" spans="1:6" s="72" customFormat="1" ht="41.25" customHeight="1" thickBot="1">
      <c r="A2" s="239" t="s">
        <v>132</v>
      </c>
      <c r="B2" s="239"/>
      <c r="C2" s="239"/>
      <c r="D2" s="239"/>
      <c r="E2" s="239"/>
      <c r="F2" s="239"/>
    </row>
    <row r="3" spans="1:6" s="68" customFormat="1" ht="12.75" customHeight="1" thickBot="1">
      <c r="A3" s="235"/>
      <c r="B3" s="235"/>
      <c r="C3" s="236" t="s">
        <v>98</v>
      </c>
      <c r="D3" s="237" t="s">
        <v>99</v>
      </c>
      <c r="E3" s="237"/>
      <c r="F3" s="238"/>
    </row>
    <row r="4" spans="1:6" s="68" customFormat="1" ht="72">
      <c r="A4" s="235"/>
      <c r="B4" s="235"/>
      <c r="C4" s="236"/>
      <c r="D4" s="70" t="s">
        <v>100</v>
      </c>
      <c r="E4" s="138" t="s">
        <v>101</v>
      </c>
      <c r="F4" s="69" t="s">
        <v>102</v>
      </c>
    </row>
    <row r="5" spans="1:6" s="72" customFormat="1" ht="20">
      <c r="A5" s="240" t="s">
        <v>103</v>
      </c>
      <c r="B5" s="240"/>
      <c r="C5" s="71">
        <f>C6+C7+C20+C21+C22</f>
        <v>904240</v>
      </c>
      <c r="D5" s="71">
        <f>D6+D7+D20+D21+D22</f>
        <v>499000</v>
      </c>
      <c r="E5" s="71">
        <f>E6+E7+E20+E21+E22</f>
        <v>3000</v>
      </c>
      <c r="F5" s="71">
        <f>F6+F7+F20+F21+F22</f>
        <v>402240</v>
      </c>
    </row>
    <row r="6" spans="1:6" s="72" customFormat="1" ht="40">
      <c r="A6" s="186" t="s">
        <v>4</v>
      </c>
      <c r="B6" s="73" t="s">
        <v>104</v>
      </c>
      <c r="C6" s="74">
        <f>'III RZiS'!C10</f>
        <v>192240</v>
      </c>
      <c r="D6" s="74"/>
      <c r="E6" s="74"/>
      <c r="F6" s="74">
        <f>C6</f>
        <v>192240</v>
      </c>
    </row>
    <row r="7" spans="1:6" s="72" customFormat="1" ht="40">
      <c r="A7" s="186" t="s">
        <v>15</v>
      </c>
      <c r="B7" s="73" t="s">
        <v>105</v>
      </c>
      <c r="C7" s="75">
        <f>C8+C16</f>
        <v>712000</v>
      </c>
      <c r="D7" s="75">
        <f>D11+D16</f>
        <v>499000</v>
      </c>
      <c r="E7" s="75">
        <f>E11+E16</f>
        <v>3000</v>
      </c>
      <c r="F7" s="74">
        <v>210000</v>
      </c>
    </row>
    <row r="8" spans="1:6" s="72" customFormat="1" ht="20">
      <c r="A8" s="187" t="s">
        <v>106</v>
      </c>
      <c r="B8" s="76" t="s">
        <v>107</v>
      </c>
      <c r="C8" s="77">
        <f>SUM(C9:C15)</f>
        <v>200000</v>
      </c>
      <c r="D8" s="77">
        <v>0</v>
      </c>
      <c r="E8" s="77">
        <v>0</v>
      </c>
      <c r="F8" s="77">
        <f>SUM(F9:F15)</f>
        <v>200000</v>
      </c>
    </row>
    <row r="9" spans="1:6" s="72" customFormat="1" ht="20">
      <c r="A9" s="187" t="s">
        <v>108</v>
      </c>
      <c r="B9" s="79" t="s">
        <v>109</v>
      </c>
      <c r="C9" s="78"/>
      <c r="D9" s="81"/>
      <c r="E9" s="81"/>
      <c r="F9" s="81"/>
    </row>
    <row r="10" spans="1:6" s="72" customFormat="1" ht="20">
      <c r="A10" s="187" t="s">
        <v>110</v>
      </c>
      <c r="B10" s="79" t="s">
        <v>111</v>
      </c>
      <c r="C10" s="78"/>
      <c r="D10" s="77"/>
      <c r="E10" s="77"/>
      <c r="F10" s="77"/>
    </row>
    <row r="11" spans="1:6" s="72" customFormat="1" ht="20">
      <c r="A11" s="187" t="s">
        <v>112</v>
      </c>
      <c r="B11" s="79" t="s">
        <v>113</v>
      </c>
      <c r="C11" s="78">
        <f>'III RZiS'!C11</f>
        <v>200000</v>
      </c>
      <c r="D11" s="77">
        <v>0</v>
      </c>
      <c r="E11" s="77">
        <v>0</v>
      </c>
      <c r="F11" s="77">
        <v>200000</v>
      </c>
    </row>
    <row r="12" spans="1:6" s="72" customFormat="1" ht="20">
      <c r="A12" s="187" t="s">
        <v>114</v>
      </c>
      <c r="B12" s="79" t="s">
        <v>115</v>
      </c>
      <c r="C12" s="78"/>
      <c r="D12" s="77"/>
      <c r="E12" s="77"/>
      <c r="F12" s="77"/>
    </row>
    <row r="13" spans="1:6" s="72" customFormat="1" ht="20">
      <c r="A13" s="187" t="s">
        <v>116</v>
      </c>
      <c r="B13" s="79" t="s">
        <v>117</v>
      </c>
      <c r="C13" s="78"/>
      <c r="D13" s="81"/>
      <c r="E13" s="81"/>
      <c r="F13" s="81"/>
    </row>
    <row r="14" spans="1:6" s="72" customFormat="1" ht="20">
      <c r="A14" s="187" t="s">
        <v>118</v>
      </c>
      <c r="B14" s="79" t="s">
        <v>119</v>
      </c>
      <c r="C14" s="78"/>
      <c r="D14" s="81"/>
      <c r="E14" s="81"/>
      <c r="F14" s="81"/>
    </row>
    <row r="15" spans="1:6" s="72" customFormat="1" ht="20">
      <c r="A15" s="188" t="s">
        <v>120</v>
      </c>
      <c r="B15" s="184" t="s">
        <v>121</v>
      </c>
      <c r="C15" s="83"/>
      <c r="D15" s="75"/>
      <c r="E15" s="75"/>
      <c r="F15" s="75"/>
    </row>
    <row r="16" spans="1:6" s="72" customFormat="1" ht="20">
      <c r="A16" s="187" t="s">
        <v>122</v>
      </c>
      <c r="B16" s="103" t="s">
        <v>133</v>
      </c>
      <c r="C16" s="77">
        <f>C17+C18+C19</f>
        <v>512000</v>
      </c>
      <c r="D16" s="185">
        <f>D17+D19</f>
        <v>499000</v>
      </c>
      <c r="E16" s="185">
        <f>E17+E19</f>
        <v>3000</v>
      </c>
      <c r="F16" s="185">
        <f>F17+F18</f>
        <v>10000</v>
      </c>
    </row>
    <row r="17" spans="1:6" s="72" customFormat="1" ht="20">
      <c r="A17" s="187" t="s">
        <v>134</v>
      </c>
      <c r="B17" s="103" t="s">
        <v>135</v>
      </c>
      <c r="C17" s="77">
        <f>'III RZiS'!C16</f>
        <v>497000</v>
      </c>
      <c r="D17" s="82">
        <f>C17</f>
        <v>497000</v>
      </c>
      <c r="E17" s="81">
        <v>0</v>
      </c>
      <c r="F17" s="81">
        <v>0</v>
      </c>
    </row>
    <row r="18" spans="1:6" s="72" customFormat="1" ht="40">
      <c r="A18" s="187" t="s">
        <v>110</v>
      </c>
      <c r="B18" s="103" t="s">
        <v>192</v>
      </c>
      <c r="C18" s="77">
        <f>'III RZiS'!C12</f>
        <v>10000</v>
      </c>
      <c r="D18" s="82">
        <v>0</v>
      </c>
      <c r="E18" s="81">
        <v>0</v>
      </c>
      <c r="F18" s="81">
        <f>C18</f>
        <v>10000</v>
      </c>
    </row>
    <row r="19" spans="1:6" s="72" customFormat="1" ht="20">
      <c r="A19" s="187" t="s">
        <v>112</v>
      </c>
      <c r="B19" s="103" t="s">
        <v>193</v>
      </c>
      <c r="C19" s="83">
        <f>'III RZiS'!C18</f>
        <v>5000</v>
      </c>
      <c r="D19" s="75">
        <v>2000</v>
      </c>
      <c r="E19" s="75">
        <v>3000</v>
      </c>
      <c r="F19" s="75">
        <v>0</v>
      </c>
    </row>
    <row r="20" spans="1:6" s="72" customFormat="1" ht="40">
      <c r="A20" s="186" t="s">
        <v>7</v>
      </c>
      <c r="B20" s="73" t="s">
        <v>123</v>
      </c>
      <c r="C20" s="84">
        <v>0</v>
      </c>
      <c r="D20" s="86">
        <v>0</v>
      </c>
      <c r="E20" s="82">
        <v>0</v>
      </c>
      <c r="F20" s="74">
        <v>0</v>
      </c>
    </row>
    <row r="21" spans="1:6" s="72" customFormat="1" ht="40">
      <c r="A21" s="189" t="s">
        <v>27</v>
      </c>
      <c r="B21" s="87" t="s">
        <v>124</v>
      </c>
      <c r="C21" s="84">
        <v>0</v>
      </c>
      <c r="D21" s="74">
        <v>0</v>
      </c>
      <c r="E21" s="74">
        <v>0</v>
      </c>
      <c r="F21" s="74">
        <v>0</v>
      </c>
    </row>
    <row r="22" spans="1:6" s="72" customFormat="1" ht="41" thickBot="1">
      <c r="A22" s="88" t="s">
        <v>67</v>
      </c>
      <c r="B22" s="89" t="s">
        <v>125</v>
      </c>
      <c r="C22" s="91">
        <v>0</v>
      </c>
      <c r="D22" s="90">
        <v>0</v>
      </c>
      <c r="E22" s="90">
        <v>0</v>
      </c>
      <c r="F22" s="90">
        <v>0</v>
      </c>
    </row>
    <row r="23" spans="1:6" s="72" customFormat="1" ht="20">
      <c r="A23" s="102"/>
      <c r="B23" s="87"/>
      <c r="C23" s="80"/>
      <c r="D23" s="85"/>
      <c r="E23" s="85"/>
      <c r="F23" s="85"/>
    </row>
    <row r="24" spans="1:6" ht="14">
      <c r="A24" s="96"/>
      <c r="B24" s="93" t="s">
        <v>91</v>
      </c>
      <c r="C24" s="97"/>
      <c r="D24" s="98"/>
      <c r="E24" s="241" t="s">
        <v>126</v>
      </c>
      <c r="F24" s="241"/>
    </row>
    <row r="25" spans="1:6" ht="14">
      <c r="A25" s="96"/>
      <c r="B25" s="96"/>
      <c r="C25" s="94"/>
      <c r="D25" s="94"/>
      <c r="E25" s="99"/>
      <c r="F25" s="99"/>
    </row>
    <row r="26" spans="1:6" ht="14">
      <c r="A26" s="96"/>
      <c r="B26" s="93"/>
      <c r="C26" s="94"/>
      <c r="D26" s="94"/>
      <c r="E26" s="95"/>
      <c r="F26" s="95"/>
    </row>
    <row r="27" spans="1:6" ht="14">
      <c r="A27" s="92" t="s">
        <v>127</v>
      </c>
      <c r="B27" s="93"/>
      <c r="C27" s="234"/>
      <c r="D27" s="234"/>
      <c r="E27" s="234" t="s">
        <v>128</v>
      </c>
      <c r="F27" s="234"/>
    </row>
    <row r="28" spans="1:6" ht="14">
      <c r="A28" s="92" t="s">
        <v>129</v>
      </c>
      <c r="B28" s="93"/>
      <c r="C28" s="234"/>
      <c r="D28" s="234"/>
      <c r="E28" s="234" t="s">
        <v>130</v>
      </c>
      <c r="F28" s="234"/>
    </row>
    <row r="29" spans="1:6" ht="14">
      <c r="A29" s="92"/>
      <c r="B29" s="92" t="s">
        <v>131</v>
      </c>
      <c r="C29" s="94"/>
      <c r="D29" s="95"/>
      <c r="E29" s="95"/>
      <c r="F29" s="95"/>
    </row>
  </sheetData>
  <mergeCells count="10">
    <mergeCell ref="C28:D28"/>
    <mergeCell ref="E28:F28"/>
    <mergeCell ref="A3:B4"/>
    <mergeCell ref="C3:C4"/>
    <mergeCell ref="D3:F3"/>
    <mergeCell ref="A2:F2"/>
    <mergeCell ref="A5:B5"/>
    <mergeCell ref="E24:F24"/>
    <mergeCell ref="C27:D27"/>
    <mergeCell ref="E27:F27"/>
  </mergeCells>
  <phoneticPr fontId="10" type="noConversion"/>
  <pageMargins left="0.7" right="0.7" top="0.75" bottom="0.75" header="0.3" footer="0.3"/>
  <pageSetup paperSize="9" scale="65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N4" sqref="N1:N65536"/>
    </sheetView>
  </sheetViews>
  <sheetFormatPr baseColWidth="10" defaultColWidth="9" defaultRowHeight="13"/>
  <cols>
    <col min="1" max="1" width="5.5" style="145" customWidth="1"/>
    <col min="2" max="2" width="52.6640625" style="145" bestFit="1" customWidth="1"/>
    <col min="3" max="3" width="15.1640625" style="145" customWidth="1"/>
    <col min="4" max="4" width="10.33203125" style="145" bestFit="1" customWidth="1"/>
    <col min="5" max="5" width="9.5" style="145" customWidth="1"/>
    <col min="6" max="6" width="9" style="145"/>
    <col min="7" max="7" width="9.5" style="145" bestFit="1" customWidth="1"/>
    <col min="8" max="8" width="12.83203125" style="145" customWidth="1"/>
    <col min="9" max="9" width="10.1640625" style="145" customWidth="1"/>
    <col min="10" max="10" width="12.5" style="145" customWidth="1"/>
    <col min="11" max="11" width="11.5" style="145" customWidth="1"/>
    <col min="12" max="12" width="9.1640625" style="145" customWidth="1"/>
    <col min="13" max="13" width="9.5" style="145" bestFit="1" customWidth="1"/>
    <col min="14" max="16384" width="9" style="145"/>
  </cols>
  <sheetData>
    <row r="1" spans="1:13" ht="15.75" customHeight="1">
      <c r="A1" s="246" t="s">
        <v>159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ht="13.5" customHeight="1" thickBot="1">
      <c r="A2" s="146"/>
      <c r="B2" s="146"/>
      <c r="C2" s="146"/>
      <c r="L2" s="247" t="s">
        <v>196</v>
      </c>
      <c r="M2" s="247"/>
    </row>
    <row r="3" spans="1:13" ht="20" customHeight="1" thickBot="1">
      <c r="A3" s="245"/>
      <c r="B3" s="245"/>
      <c r="C3" s="249" t="s">
        <v>158</v>
      </c>
      <c r="D3" s="248" t="s">
        <v>160</v>
      </c>
      <c r="E3" s="248"/>
      <c r="F3" s="248"/>
      <c r="G3" s="248"/>
      <c r="H3" s="248"/>
      <c r="I3" s="248"/>
      <c r="J3" s="248"/>
      <c r="K3" s="248"/>
      <c r="L3" s="248"/>
      <c r="M3" s="248"/>
    </row>
    <row r="4" spans="1:13" ht="48">
      <c r="A4" s="245"/>
      <c r="B4" s="245"/>
      <c r="C4" s="250"/>
      <c r="D4" s="147" t="s">
        <v>161</v>
      </c>
      <c r="E4" s="148" t="s">
        <v>162</v>
      </c>
      <c r="F4" s="148" t="s">
        <v>163</v>
      </c>
      <c r="G4" s="148" t="s">
        <v>143</v>
      </c>
      <c r="H4" s="148" t="s">
        <v>145</v>
      </c>
      <c r="I4" s="148" t="s">
        <v>146</v>
      </c>
      <c r="J4" s="148" t="s">
        <v>147</v>
      </c>
      <c r="K4" s="148" t="s">
        <v>148</v>
      </c>
      <c r="L4" s="148" t="s">
        <v>149</v>
      </c>
      <c r="M4" s="148" t="s">
        <v>150</v>
      </c>
    </row>
    <row r="5" spans="1:13" s="160" customFormat="1" ht="26.75" customHeight="1">
      <c r="A5" s="242" t="s">
        <v>158</v>
      </c>
      <c r="B5" s="243"/>
      <c r="C5" s="158">
        <f>C6+C11+C17</f>
        <v>835000</v>
      </c>
      <c r="D5" s="159"/>
      <c r="E5" s="159">
        <f>E6+E11+E17</f>
        <v>273000</v>
      </c>
      <c r="F5" s="159"/>
      <c r="G5" s="159">
        <f>G6+G11+G17</f>
        <v>153000</v>
      </c>
      <c r="H5" s="159"/>
      <c r="I5" s="159">
        <f>I11</f>
        <v>4500</v>
      </c>
      <c r="J5" s="159"/>
      <c r="K5" s="159">
        <f>K6+K11</f>
        <v>9000</v>
      </c>
      <c r="L5" s="159"/>
      <c r="M5" s="159">
        <f>M6+M11</f>
        <v>395500</v>
      </c>
    </row>
    <row r="6" spans="1:13" s="163" customFormat="1" ht="27.75" customHeight="1">
      <c r="A6" s="161" t="s">
        <v>137</v>
      </c>
      <c r="B6" s="162" t="s">
        <v>164</v>
      </c>
      <c r="C6" s="140">
        <f>C8+C10</f>
        <v>273000</v>
      </c>
      <c r="D6" s="141"/>
      <c r="E6" s="141">
        <f>E10+E8</f>
        <v>120000</v>
      </c>
      <c r="F6" s="141"/>
      <c r="G6" s="141">
        <f>G10</f>
        <v>55000</v>
      </c>
      <c r="H6" s="141"/>
      <c r="I6" s="141"/>
      <c r="J6" s="141"/>
      <c r="K6" s="141">
        <f>K8</f>
        <v>8000</v>
      </c>
      <c r="L6" s="141"/>
      <c r="M6" s="141">
        <f>M8+M10</f>
        <v>90000</v>
      </c>
    </row>
    <row r="7" spans="1:13" s="151" customFormat="1" ht="20" customHeight="1">
      <c r="A7" s="167" t="s">
        <v>138</v>
      </c>
      <c r="B7" s="152" t="s">
        <v>165</v>
      </c>
      <c r="C7" s="149"/>
      <c r="D7" s="150"/>
      <c r="E7" s="150"/>
      <c r="F7" s="150"/>
      <c r="G7" s="150"/>
      <c r="H7" s="150"/>
      <c r="I7" s="150"/>
      <c r="J7" s="150"/>
      <c r="K7" s="150"/>
      <c r="L7" s="150"/>
      <c r="M7" s="150"/>
    </row>
    <row r="8" spans="1:13" s="151" customFormat="1" ht="20" customHeight="1">
      <c r="A8" s="167" t="s">
        <v>139</v>
      </c>
      <c r="B8" s="152" t="s">
        <v>166</v>
      </c>
      <c r="C8" s="149">
        <f>SUM(D8:M8)</f>
        <v>38000</v>
      </c>
      <c r="D8" s="150"/>
      <c r="E8" s="150">
        <v>10000</v>
      </c>
      <c r="F8" s="150"/>
      <c r="G8" s="150"/>
      <c r="H8" s="150"/>
      <c r="I8" s="150"/>
      <c r="J8" s="150"/>
      <c r="K8" s="150">
        <v>8000</v>
      </c>
      <c r="L8" s="150"/>
      <c r="M8" s="150">
        <v>20000</v>
      </c>
    </row>
    <row r="9" spans="1:13" s="151" customFormat="1" ht="20" customHeight="1">
      <c r="A9" s="167" t="s">
        <v>141</v>
      </c>
      <c r="B9" s="152" t="s">
        <v>167</v>
      </c>
      <c r="C9" s="149"/>
      <c r="D9" s="150"/>
      <c r="E9" s="150"/>
      <c r="F9" s="150"/>
      <c r="G9" s="150"/>
      <c r="H9" s="150"/>
      <c r="I9" s="150"/>
      <c r="J9" s="150"/>
      <c r="K9" s="150"/>
      <c r="L9" s="150"/>
      <c r="M9" s="150"/>
    </row>
    <row r="10" spans="1:13" s="151" customFormat="1" ht="20" customHeight="1">
      <c r="A10" s="167" t="s">
        <v>142</v>
      </c>
      <c r="B10" s="152" t="s">
        <v>194</v>
      </c>
      <c r="C10" s="149">
        <f>'III RZiS'!C13</f>
        <v>235000</v>
      </c>
      <c r="D10" s="150"/>
      <c r="E10" s="150">
        <v>110000</v>
      </c>
      <c r="F10" s="150"/>
      <c r="G10" s="150">
        <v>55000</v>
      </c>
      <c r="H10" s="150"/>
      <c r="I10" s="150"/>
      <c r="J10" s="150"/>
      <c r="K10" s="150"/>
      <c r="L10" s="150"/>
      <c r="M10" s="150">
        <v>70000</v>
      </c>
    </row>
    <row r="11" spans="1:13" s="163" customFormat="1" ht="20" customHeight="1">
      <c r="A11" s="161" t="s">
        <v>122</v>
      </c>
      <c r="B11" s="164" t="s">
        <v>168</v>
      </c>
      <c r="C11" s="216">
        <f>'III RZiS'!C20</f>
        <v>529000</v>
      </c>
      <c r="D11" s="217"/>
      <c r="E11" s="217">
        <f>SUM(E12:E16)</f>
        <v>130000</v>
      </c>
      <c r="F11" s="217"/>
      <c r="G11" s="217">
        <f>SUM(G12:G16)</f>
        <v>88000</v>
      </c>
      <c r="H11" s="217"/>
      <c r="I11" s="217">
        <f>SUM(I12:I16)</f>
        <v>4500</v>
      </c>
      <c r="J11" s="217"/>
      <c r="K11" s="217">
        <f>SUM(K12:K16)</f>
        <v>1000</v>
      </c>
      <c r="L11" s="217"/>
      <c r="M11" s="217">
        <f>SUM(M12:M16)</f>
        <v>305500</v>
      </c>
    </row>
    <row r="12" spans="1:13" s="151" customFormat="1" ht="20" customHeight="1">
      <c r="A12" s="167" t="s">
        <v>138</v>
      </c>
      <c r="B12" s="152" t="s">
        <v>200</v>
      </c>
      <c r="C12" s="218">
        <f>SUM(D12:M12)</f>
        <v>481000</v>
      </c>
      <c r="D12" s="219"/>
      <c r="E12" s="219">
        <f>13000+79000+15000</f>
        <v>107000</v>
      </c>
      <c r="F12" s="219"/>
      <c r="G12" s="219">
        <f>3000+60000+17000</f>
        <v>80000</v>
      </c>
      <c r="H12" s="219"/>
      <c r="I12" s="219">
        <v>3000</v>
      </c>
      <c r="J12" s="219"/>
      <c r="K12" s="219"/>
      <c r="L12" s="219"/>
      <c r="M12" s="219">
        <f>1000+290000</f>
        <v>291000</v>
      </c>
    </row>
    <row r="13" spans="1:13" s="151" customFormat="1" ht="20" customHeight="1">
      <c r="A13" s="167" t="s">
        <v>139</v>
      </c>
      <c r="B13" s="152" t="s">
        <v>169</v>
      </c>
      <c r="C13" s="218">
        <v>8000</v>
      </c>
      <c r="D13" s="219"/>
      <c r="E13" s="219">
        <v>3000</v>
      </c>
      <c r="F13" s="219"/>
      <c r="G13" s="219">
        <v>3000</v>
      </c>
      <c r="H13" s="219"/>
      <c r="I13" s="219">
        <v>1500</v>
      </c>
      <c r="J13" s="219"/>
      <c r="K13" s="219"/>
      <c r="L13" s="219"/>
      <c r="M13" s="219">
        <v>500</v>
      </c>
    </row>
    <row r="14" spans="1:13">
      <c r="A14" s="153" t="s">
        <v>141</v>
      </c>
      <c r="B14" s="166" t="s">
        <v>172</v>
      </c>
      <c r="C14" s="220">
        <f>20000</f>
        <v>20000</v>
      </c>
      <c r="D14" s="221"/>
      <c r="E14" s="221">
        <f>10000</f>
        <v>10000</v>
      </c>
      <c r="F14" s="221"/>
      <c r="G14" s="221">
        <f>2000</f>
        <v>2000</v>
      </c>
      <c r="H14" s="221"/>
      <c r="I14" s="221"/>
      <c r="J14" s="221"/>
      <c r="K14" s="221">
        <v>1000</v>
      </c>
      <c r="L14" s="221"/>
      <c r="M14" s="221">
        <v>7000</v>
      </c>
    </row>
    <row r="15" spans="1:13">
      <c r="A15" s="153" t="s">
        <v>142</v>
      </c>
      <c r="B15" s="166" t="s">
        <v>173</v>
      </c>
      <c r="C15" s="220">
        <f>20000</f>
        <v>20000</v>
      </c>
      <c r="D15" s="221"/>
      <c r="E15" s="221">
        <f>10000</f>
        <v>10000</v>
      </c>
      <c r="F15" s="221"/>
      <c r="G15" s="221">
        <f>3000</f>
        <v>3000</v>
      </c>
      <c r="H15" s="221"/>
      <c r="I15" s="221"/>
      <c r="J15" s="221"/>
      <c r="K15" s="221"/>
      <c r="L15" s="221"/>
      <c r="M15" s="221">
        <v>7000</v>
      </c>
    </row>
    <row r="16" spans="1:13">
      <c r="A16" s="153" t="s">
        <v>144</v>
      </c>
      <c r="B16" s="166" t="s">
        <v>174</v>
      </c>
      <c r="C16" s="222"/>
      <c r="D16" s="221"/>
      <c r="E16" s="221"/>
      <c r="F16" s="221"/>
      <c r="G16" s="221"/>
      <c r="H16" s="221"/>
      <c r="I16" s="221"/>
      <c r="J16" s="221"/>
      <c r="K16" s="221"/>
      <c r="L16" s="221"/>
      <c r="M16" s="221"/>
    </row>
    <row r="17" spans="1:13" s="160" customFormat="1" ht="12.75" customHeight="1">
      <c r="A17" s="143" t="s">
        <v>171</v>
      </c>
      <c r="B17" s="165" t="s">
        <v>170</v>
      </c>
      <c r="C17" s="223">
        <f>'III RZiS'!C23</f>
        <v>33000</v>
      </c>
      <c r="D17" s="223"/>
      <c r="E17" s="224">
        <v>23000</v>
      </c>
      <c r="F17" s="224"/>
      <c r="G17" s="224">
        <v>10000</v>
      </c>
      <c r="H17" s="224"/>
      <c r="I17" s="224"/>
      <c r="J17" s="224"/>
      <c r="K17" s="224"/>
      <c r="L17" s="224"/>
      <c r="M17" s="224"/>
    </row>
    <row r="18" spans="1:13">
      <c r="A18" s="142" t="s">
        <v>138</v>
      </c>
      <c r="B18" s="144" t="s">
        <v>195</v>
      </c>
      <c r="C18" s="220">
        <f>'III RZiS'!C24</f>
        <v>3000</v>
      </c>
      <c r="D18" s="221"/>
      <c r="E18" s="221">
        <v>3000</v>
      </c>
      <c r="F18" s="221"/>
      <c r="G18" s="221"/>
      <c r="H18" s="221"/>
      <c r="I18" s="221"/>
      <c r="J18" s="221"/>
      <c r="K18" s="221"/>
      <c r="L18" s="221"/>
      <c r="M18" s="221"/>
    </row>
    <row r="19" spans="1:13" ht="14">
      <c r="A19" s="155"/>
      <c r="B19" s="154"/>
      <c r="C19" s="155"/>
    </row>
    <row r="20" spans="1:13" ht="14">
      <c r="A20" s="244" t="s">
        <v>91</v>
      </c>
      <c r="B20" s="244"/>
      <c r="C20" s="156" t="s">
        <v>126</v>
      </c>
    </row>
    <row r="21" spans="1:13" ht="14">
      <c r="A21" s="155"/>
      <c r="B21" s="155"/>
      <c r="C21" s="155"/>
    </row>
    <row r="22" spans="1:13" ht="14">
      <c r="A22" s="155"/>
      <c r="B22" s="154"/>
      <c r="C22" s="155"/>
    </row>
    <row r="23" spans="1:13" ht="14">
      <c r="A23" s="154" t="s">
        <v>154</v>
      </c>
      <c r="B23" s="154"/>
      <c r="C23" s="157" t="s">
        <v>155</v>
      </c>
    </row>
    <row r="24" spans="1:13" ht="14">
      <c r="A24" s="154" t="s">
        <v>156</v>
      </c>
      <c r="B24" s="154"/>
      <c r="C24" s="156" t="s">
        <v>157</v>
      </c>
    </row>
    <row r="25" spans="1:13" ht="14">
      <c r="A25" s="154"/>
      <c r="B25" s="154"/>
      <c r="C25" s="155"/>
    </row>
  </sheetData>
  <mergeCells count="7">
    <mergeCell ref="A5:B5"/>
    <mergeCell ref="A20:B20"/>
    <mergeCell ref="A3:B4"/>
    <mergeCell ref="A1:M1"/>
    <mergeCell ref="L2:M2"/>
    <mergeCell ref="D3:M3"/>
    <mergeCell ref="C3:C4"/>
  </mergeCells>
  <phoneticPr fontId="10" type="noConversion"/>
  <pageMargins left="0.7" right="0.7" top="0.75" bottom="0.75" header="0.3" footer="0.3"/>
  <pageSetup paperSize="9" scale="62"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D4" sqref="D1:D65536"/>
    </sheetView>
  </sheetViews>
  <sheetFormatPr baseColWidth="10" defaultRowHeight="13"/>
  <cols>
    <col min="1" max="1" width="4.83203125" customWidth="1"/>
    <col min="2" max="2" width="58.5" bestFit="1" customWidth="1"/>
    <col min="3" max="3" width="11.5" bestFit="1" customWidth="1"/>
    <col min="4" max="256" width="8.83203125" customWidth="1"/>
  </cols>
  <sheetData>
    <row r="1" spans="1:3" ht="14">
      <c r="B1" s="252" t="s">
        <v>179</v>
      </c>
      <c r="C1" s="252"/>
    </row>
    <row r="2" spans="1:3" ht="14">
      <c r="B2" s="112"/>
      <c r="C2" s="190" t="s">
        <v>197</v>
      </c>
    </row>
    <row r="4" spans="1:3">
      <c r="A4" s="254"/>
      <c r="B4" s="251" t="s">
        <v>1</v>
      </c>
      <c r="C4" s="253" t="s">
        <v>180</v>
      </c>
    </row>
    <row r="5" spans="1:3">
      <c r="A5" s="255"/>
      <c r="B5" s="251"/>
      <c r="C5" s="253"/>
    </row>
    <row r="6" spans="1:3">
      <c r="A6" s="108"/>
      <c r="B6" s="113">
        <v>2</v>
      </c>
      <c r="C6" s="113">
        <v>4</v>
      </c>
    </row>
    <row r="7" spans="1:3" ht="14">
      <c r="A7" s="108" t="s">
        <v>4</v>
      </c>
      <c r="B7" s="114" t="s">
        <v>181</v>
      </c>
      <c r="C7" s="171">
        <f>'III RZiS'!C27</f>
        <v>270000</v>
      </c>
    </row>
    <row r="8" spans="1:3">
      <c r="A8" s="108" t="s">
        <v>106</v>
      </c>
      <c r="B8" s="115" t="s">
        <v>182</v>
      </c>
      <c r="C8" s="168">
        <v>0</v>
      </c>
    </row>
    <row r="9" spans="1:3">
      <c r="A9" s="108" t="s">
        <v>122</v>
      </c>
      <c r="B9" s="115" t="s">
        <v>183</v>
      </c>
      <c r="C9" s="168">
        <f>C10</f>
        <v>210000</v>
      </c>
    </row>
    <row r="10" spans="1:3">
      <c r="A10" s="108" t="s">
        <v>108</v>
      </c>
      <c r="B10" s="115" t="s">
        <v>184</v>
      </c>
      <c r="C10" s="168">
        <f>260000-50000</f>
        <v>210000</v>
      </c>
    </row>
    <row r="11" spans="1:3" ht="14">
      <c r="A11" s="108" t="s">
        <v>110</v>
      </c>
      <c r="B11" s="116" t="s">
        <v>185</v>
      </c>
      <c r="C11" s="169"/>
    </row>
    <row r="12" spans="1:3" ht="14">
      <c r="A12" s="108" t="s">
        <v>112</v>
      </c>
      <c r="B12" s="116" t="s">
        <v>186</v>
      </c>
      <c r="C12" s="169"/>
    </row>
    <row r="13" spans="1:3" ht="14">
      <c r="A13" s="108" t="s">
        <v>114</v>
      </c>
      <c r="B13" s="116" t="s">
        <v>187</v>
      </c>
      <c r="C13" s="169">
        <v>60000</v>
      </c>
    </row>
    <row r="14" spans="1:3" ht="14">
      <c r="A14" s="117" t="s">
        <v>116</v>
      </c>
      <c r="B14" s="118" t="s">
        <v>174</v>
      </c>
      <c r="C14" s="170"/>
    </row>
    <row r="15" spans="1:3" ht="14">
      <c r="A15" s="117" t="s">
        <v>140</v>
      </c>
      <c r="B15" s="118" t="s">
        <v>189</v>
      </c>
      <c r="C15" s="170">
        <v>0</v>
      </c>
    </row>
    <row r="16" spans="1:3" ht="14">
      <c r="A16" s="117" t="s">
        <v>151</v>
      </c>
      <c r="B16" s="118" t="s">
        <v>188</v>
      </c>
      <c r="C16" s="170">
        <v>0</v>
      </c>
    </row>
    <row r="17" spans="1:3" ht="14">
      <c r="A17" s="117" t="s">
        <v>152</v>
      </c>
      <c r="B17" s="118" t="s">
        <v>190</v>
      </c>
      <c r="C17" s="170">
        <v>0</v>
      </c>
    </row>
    <row r="18" spans="1:3" ht="14">
      <c r="A18" s="117" t="s">
        <v>153</v>
      </c>
      <c r="B18" s="118" t="s">
        <v>191</v>
      </c>
      <c r="C18" s="170">
        <v>0</v>
      </c>
    </row>
    <row r="20" spans="1:3" ht="14">
      <c r="A20" s="57"/>
      <c r="B20" s="58" t="s">
        <v>92</v>
      </c>
    </row>
    <row r="21" spans="1:3" ht="14">
      <c r="A21" s="57"/>
      <c r="B21" s="57"/>
    </row>
    <row r="22" spans="1:3" ht="14">
      <c r="A22" s="57"/>
      <c r="B22" s="58"/>
    </row>
    <row r="23" spans="1:3" ht="14">
      <c r="A23" s="230" t="s">
        <v>84</v>
      </c>
      <c r="B23" s="230"/>
    </row>
    <row r="24" spans="1:3" ht="14">
      <c r="A24" s="59"/>
      <c r="B24" s="59" t="s">
        <v>85</v>
      </c>
    </row>
    <row r="25" spans="1:3" ht="14">
      <c r="A25" s="59"/>
      <c r="B25" s="59" t="s">
        <v>86</v>
      </c>
    </row>
  </sheetData>
  <mergeCells count="5">
    <mergeCell ref="A23:B23"/>
    <mergeCell ref="B4:B5"/>
    <mergeCell ref="B1:C1"/>
    <mergeCell ref="C4:C5"/>
    <mergeCell ref="A4:A5"/>
  </mergeCells>
  <phoneticPr fontId="10" type="noConversion"/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workbookViewId="0">
      <selection activeCell="E8" sqref="E8:M8"/>
    </sheetView>
  </sheetViews>
  <sheetFormatPr baseColWidth="10" defaultColWidth="9" defaultRowHeight="13"/>
  <cols>
    <col min="1" max="1" width="5.5" customWidth="1"/>
    <col min="2" max="2" width="52.6640625" bestFit="1" customWidth="1"/>
    <col min="3" max="3" width="15.1640625" customWidth="1"/>
    <col min="4" max="4" width="10.33203125" bestFit="1" customWidth="1"/>
    <col min="5" max="5" width="9.5" customWidth="1"/>
    <col min="8" max="8" width="12.83203125" customWidth="1"/>
    <col min="9" max="9" width="10.1640625" customWidth="1"/>
    <col min="10" max="10" width="12.5" customWidth="1"/>
    <col min="11" max="11" width="11.5" customWidth="1"/>
    <col min="12" max="12" width="9.1640625" customWidth="1"/>
  </cols>
  <sheetData>
    <row r="1" spans="1:13" ht="15.75" customHeight="1">
      <c r="A1" s="260" t="s">
        <v>178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</row>
    <row r="2" spans="1:13" ht="13.5" customHeight="1" thickBot="1">
      <c r="A2" s="105"/>
      <c r="B2" s="105"/>
      <c r="C2" s="105"/>
      <c r="L2" s="259" t="s">
        <v>198</v>
      </c>
      <c r="M2" s="259"/>
    </row>
    <row r="3" spans="1:13" ht="20" customHeight="1" thickBot="1">
      <c r="A3" s="261"/>
      <c r="B3" s="261"/>
      <c r="C3" s="262" t="s">
        <v>158</v>
      </c>
      <c r="D3" s="264" t="s">
        <v>160</v>
      </c>
      <c r="E3" s="264"/>
      <c r="F3" s="264"/>
      <c r="G3" s="264"/>
      <c r="H3" s="264"/>
      <c r="I3" s="264"/>
      <c r="J3" s="264"/>
      <c r="K3" s="264"/>
      <c r="L3" s="264"/>
      <c r="M3" s="264"/>
    </row>
    <row r="4" spans="1:13" ht="48">
      <c r="A4" s="261"/>
      <c r="B4" s="261"/>
      <c r="C4" s="263"/>
      <c r="D4" s="172" t="s">
        <v>161</v>
      </c>
      <c r="E4" s="173" t="s">
        <v>162</v>
      </c>
      <c r="F4" s="173" t="s">
        <v>163</v>
      </c>
      <c r="G4" s="173" t="s">
        <v>143</v>
      </c>
      <c r="H4" s="173" t="s">
        <v>145</v>
      </c>
      <c r="I4" s="173" t="s">
        <v>146</v>
      </c>
      <c r="J4" s="173" t="s">
        <v>147</v>
      </c>
      <c r="K4" s="173" t="s">
        <v>148</v>
      </c>
      <c r="L4" s="173" t="s">
        <v>149</v>
      </c>
      <c r="M4" s="173" t="s">
        <v>150</v>
      </c>
    </row>
    <row r="5" spans="1:13" ht="26.75" customHeight="1">
      <c r="A5" s="256" t="s">
        <v>158</v>
      </c>
      <c r="B5" s="257"/>
      <c r="C5" s="174">
        <f>C6+C10+C11+C12</f>
        <v>60000</v>
      </c>
      <c r="D5" s="174">
        <f t="shared" ref="D5:M5" si="0">D6</f>
        <v>0</v>
      </c>
      <c r="E5" s="174">
        <f t="shared" si="0"/>
        <v>15500</v>
      </c>
      <c r="F5" s="174">
        <v>50000</v>
      </c>
      <c r="G5" s="174">
        <f t="shared" si="0"/>
        <v>13000</v>
      </c>
      <c r="H5" s="174">
        <v>3900</v>
      </c>
      <c r="I5" s="174">
        <f t="shared" si="0"/>
        <v>0</v>
      </c>
      <c r="J5" s="174">
        <v>1000</v>
      </c>
      <c r="K5" s="174">
        <f t="shared" si="0"/>
        <v>0</v>
      </c>
      <c r="L5" s="174">
        <f t="shared" si="0"/>
        <v>0</v>
      </c>
      <c r="M5" s="174">
        <f t="shared" si="0"/>
        <v>6600</v>
      </c>
    </row>
    <row r="6" spans="1:13" s="101" customFormat="1" ht="27.75" customHeight="1">
      <c r="A6" s="111" t="s">
        <v>137</v>
      </c>
      <c r="B6" s="175" t="s">
        <v>29</v>
      </c>
      <c r="C6" s="139">
        <f>C8+C7+C9</f>
        <v>60000</v>
      </c>
      <c r="D6" s="139">
        <f t="shared" ref="D6:M6" si="1">D8</f>
        <v>0</v>
      </c>
      <c r="E6" s="139">
        <f t="shared" si="1"/>
        <v>15500</v>
      </c>
      <c r="F6" s="139">
        <v>50000</v>
      </c>
      <c r="G6" s="139">
        <f t="shared" si="1"/>
        <v>13000</v>
      </c>
      <c r="H6" s="139">
        <v>3900</v>
      </c>
      <c r="I6" s="139">
        <f t="shared" si="1"/>
        <v>0</v>
      </c>
      <c r="J6" s="139">
        <v>1000</v>
      </c>
      <c r="K6" s="139">
        <f t="shared" si="1"/>
        <v>0</v>
      </c>
      <c r="L6" s="139">
        <f t="shared" si="1"/>
        <v>0</v>
      </c>
      <c r="M6" s="139">
        <f t="shared" si="1"/>
        <v>6600</v>
      </c>
    </row>
    <row r="7" spans="1:13" s="101" customFormat="1" ht="20" customHeight="1">
      <c r="A7" s="109" t="s">
        <v>138</v>
      </c>
      <c r="B7" s="176" t="s">
        <v>30</v>
      </c>
      <c r="C7" s="177"/>
      <c r="D7" s="178"/>
      <c r="E7" s="178"/>
      <c r="F7" s="178"/>
      <c r="G7" s="178"/>
      <c r="H7" s="178"/>
      <c r="I7" s="178"/>
      <c r="J7" s="178"/>
      <c r="K7" s="178"/>
      <c r="L7" s="178"/>
      <c r="M7" s="178"/>
    </row>
    <row r="8" spans="1:13" s="101" customFormat="1" ht="20" customHeight="1">
      <c r="A8" s="109" t="s">
        <v>139</v>
      </c>
      <c r="B8" s="176" t="s">
        <v>31</v>
      </c>
      <c r="C8" s="149">
        <f>'III RZiS'!C33</f>
        <v>60000</v>
      </c>
      <c r="D8" s="150"/>
      <c r="E8" s="151">
        <f>15500</f>
        <v>15500</v>
      </c>
      <c r="F8" s="150">
        <f>20000</f>
        <v>20000</v>
      </c>
      <c r="G8" s="150">
        <v>13000</v>
      </c>
      <c r="H8" s="150">
        <v>3900</v>
      </c>
      <c r="I8" s="151"/>
      <c r="J8" s="150">
        <v>1000</v>
      </c>
      <c r="K8" s="150"/>
      <c r="L8" s="150"/>
      <c r="M8" s="150">
        <v>6600</v>
      </c>
    </row>
    <row r="9" spans="1:13" s="101" customFormat="1" ht="20" customHeight="1" thickBot="1">
      <c r="A9" s="109" t="s">
        <v>141</v>
      </c>
      <c r="B9" s="179" t="s">
        <v>32</v>
      </c>
      <c r="C9" s="177"/>
      <c r="D9" s="178"/>
      <c r="E9" s="178"/>
      <c r="F9" s="178"/>
      <c r="G9" s="178"/>
      <c r="H9" s="178"/>
      <c r="I9" s="178"/>
      <c r="J9" s="178"/>
      <c r="K9" s="178"/>
      <c r="L9" s="178"/>
      <c r="M9" s="178"/>
    </row>
    <row r="10" spans="1:13" s="101" customFormat="1" ht="20" customHeight="1" thickTop="1">
      <c r="A10" s="111" t="s">
        <v>122</v>
      </c>
      <c r="B10" s="110" t="s">
        <v>175</v>
      </c>
      <c r="C10" s="180"/>
      <c r="D10" s="178"/>
      <c r="E10" s="178"/>
      <c r="F10" s="178"/>
      <c r="G10" s="178"/>
      <c r="H10" s="178"/>
      <c r="I10" s="178"/>
      <c r="J10" s="178"/>
      <c r="K10" s="178"/>
      <c r="L10" s="178"/>
      <c r="M10" s="178"/>
    </row>
    <row r="11" spans="1:13" s="101" customFormat="1" ht="20" customHeight="1">
      <c r="A11" s="111" t="s">
        <v>140</v>
      </c>
      <c r="B11" s="110" t="s">
        <v>176</v>
      </c>
      <c r="C11" s="180"/>
      <c r="D11" s="178"/>
      <c r="E11" s="178"/>
      <c r="F11" s="178"/>
      <c r="G11" s="178"/>
      <c r="H11" s="178"/>
      <c r="I11" s="178"/>
      <c r="J11" s="178"/>
      <c r="K11" s="178"/>
      <c r="L11" s="178"/>
      <c r="M11" s="178"/>
    </row>
    <row r="12" spans="1:13" s="101" customFormat="1" ht="20" customHeight="1">
      <c r="A12" s="111" t="s">
        <v>151</v>
      </c>
      <c r="B12" s="110" t="s">
        <v>177</v>
      </c>
      <c r="C12" s="180"/>
      <c r="D12" s="178"/>
      <c r="E12" s="178"/>
      <c r="F12" s="178"/>
      <c r="G12" s="178"/>
      <c r="H12" s="178"/>
      <c r="I12" s="178"/>
      <c r="J12" s="178"/>
      <c r="K12" s="178"/>
      <c r="L12" s="178"/>
      <c r="M12" s="178"/>
    </row>
    <row r="13" spans="1:13">
      <c r="A13" s="181"/>
      <c r="B13" s="182"/>
      <c r="C13" s="182"/>
      <c r="D13" s="183"/>
      <c r="E13" s="183"/>
      <c r="F13" s="183"/>
      <c r="G13" s="183"/>
      <c r="H13" s="183"/>
      <c r="I13" s="183"/>
      <c r="J13" s="183"/>
      <c r="K13" s="183"/>
      <c r="L13" s="183"/>
      <c r="M13" s="183"/>
    </row>
    <row r="14" spans="1:13" ht="14">
      <c r="A14" s="96"/>
      <c r="B14" s="93"/>
      <c r="C14" s="94"/>
    </row>
    <row r="15" spans="1:13" ht="14">
      <c r="A15" s="258" t="s">
        <v>91</v>
      </c>
      <c r="B15" s="258"/>
      <c r="C15" s="106" t="s">
        <v>126</v>
      </c>
    </row>
    <row r="16" spans="1:13" ht="14">
      <c r="A16" s="96"/>
      <c r="B16" s="96"/>
      <c r="C16" s="94"/>
    </row>
    <row r="17" spans="1:3" ht="14">
      <c r="A17" s="96"/>
      <c r="B17" s="93"/>
      <c r="C17" s="94"/>
    </row>
    <row r="18" spans="1:3" ht="14">
      <c r="A18" s="92" t="s">
        <v>154</v>
      </c>
      <c r="B18" s="93"/>
      <c r="C18" s="107" t="s">
        <v>155</v>
      </c>
    </row>
    <row r="19" spans="1:3" ht="14">
      <c r="A19" s="92" t="s">
        <v>156</v>
      </c>
      <c r="B19" s="93"/>
      <c r="C19" s="100" t="s">
        <v>157</v>
      </c>
    </row>
    <row r="20" spans="1:3" ht="14">
      <c r="A20" s="92"/>
      <c r="B20" s="92"/>
      <c r="C20" s="94"/>
    </row>
  </sheetData>
  <mergeCells count="7">
    <mergeCell ref="A5:B5"/>
    <mergeCell ref="A15:B15"/>
    <mergeCell ref="L2:M2"/>
    <mergeCell ref="A1:M1"/>
    <mergeCell ref="A3:B4"/>
    <mergeCell ref="C3:C4"/>
    <mergeCell ref="D3:M3"/>
  </mergeCells>
  <phoneticPr fontId="10" type="noConversion"/>
  <pageMargins left="0.7" right="0.7" top="0.75" bottom="0.75" header="0.3" footer="0.3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III RZiS</vt:lpstr>
      <vt:lpstr>Przych dział stat</vt:lpstr>
      <vt:lpstr>K dział stat</vt:lpstr>
      <vt:lpstr>Przych dział gosp</vt:lpstr>
      <vt:lpstr>K dział gosp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Użytkownik Microsoft Office</cp:lastModifiedBy>
  <cp:lastPrinted>2017-01-09T12:21:50Z</cp:lastPrinted>
  <dcterms:created xsi:type="dcterms:W3CDTF">2018-03-14T17:16:58Z</dcterms:created>
  <dcterms:modified xsi:type="dcterms:W3CDTF">2018-03-14T17:16:58Z</dcterms:modified>
</cp:coreProperties>
</file>